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hidePivotFieldList="1" defaultThemeVersion="124226"/>
  <bookViews>
    <workbookView xWindow="0" yWindow="-195" windowWidth="18450" windowHeight="12375" activeTab="1"/>
  </bookViews>
  <sheets>
    <sheet name="Datos" sheetId="1" r:id="rId1"/>
    <sheet name="Analisis" sheetId="2" r:id="rId2"/>
  </sheets>
  <definedNames>
    <definedName name="_xlnm._FilterDatabase" localSheetId="0" hidden="1">Datos!$A$1:$Q$321</definedName>
    <definedName name="Datos">Datos!$A$1:$P$322</definedName>
    <definedName name="Proveedor">Datos!$E$2:$E$322</definedName>
  </definedNames>
  <calcPr calcId="144315"/>
  <pivotCaches>
    <pivotCache cacheId="0" r:id="rId3"/>
  </pivotCaches>
</workbook>
</file>

<file path=xl/calcChain.xml><?xml version="1.0" encoding="utf-8"?>
<calcChain xmlns="http://schemas.openxmlformats.org/spreadsheetml/2006/main">
  <c r="B7" i="2" l="1"/>
  <c r="B5" i="2"/>
  <c r="B9" i="2"/>
  <c r="B8" i="2"/>
  <c r="B6" i="2"/>
  <c r="B11" i="2"/>
  <c r="B4" i="2"/>
  <c r="L185" i="1"/>
  <c r="K185" i="1"/>
  <c r="L313" i="1"/>
  <c r="K313" i="1"/>
  <c r="L109" i="1"/>
  <c r="K109" i="1"/>
  <c r="L165" i="1"/>
  <c r="K165" i="1"/>
  <c r="L106" i="1"/>
  <c r="K106" i="1"/>
  <c r="L104" i="1"/>
  <c r="K104" i="1"/>
  <c r="L259" i="1"/>
  <c r="K259" i="1"/>
  <c r="L86" i="1"/>
  <c r="K86" i="1"/>
  <c r="L84" i="1"/>
  <c r="K84" i="1"/>
  <c r="L312" i="1"/>
  <c r="K312" i="1"/>
  <c r="L75" i="1"/>
  <c r="K75" i="1"/>
  <c r="L183" i="1"/>
  <c r="K183" i="1"/>
  <c r="L167" i="1"/>
  <c r="K167" i="1"/>
  <c r="L103" i="1"/>
  <c r="K103" i="1"/>
  <c r="L40" i="1"/>
  <c r="K40" i="1"/>
  <c r="L294" i="1"/>
  <c r="K294" i="1"/>
  <c r="L311" i="1"/>
  <c r="K311" i="1"/>
  <c r="L169" i="1"/>
  <c r="K169" i="1"/>
  <c r="L182" i="1"/>
  <c r="K182" i="1"/>
  <c r="L114" i="1"/>
  <c r="K114" i="1"/>
  <c r="L55" i="1"/>
  <c r="K55" i="1"/>
  <c r="L188" i="1"/>
  <c r="K188" i="1"/>
  <c r="L176" i="1"/>
  <c r="K176" i="1"/>
  <c r="L291" i="1"/>
  <c r="K291" i="1"/>
  <c r="L111" i="1"/>
  <c r="K111" i="1"/>
  <c r="L175" i="1"/>
  <c r="K175" i="1"/>
  <c r="L52" i="1"/>
  <c r="K52" i="1"/>
  <c r="L290" i="1"/>
  <c r="K290" i="1"/>
  <c r="L166" i="1"/>
  <c r="K166" i="1"/>
  <c r="L110" i="1"/>
  <c r="K110" i="1"/>
  <c r="L279" i="1"/>
  <c r="K279" i="1"/>
  <c r="L51" i="1"/>
  <c r="K51" i="1"/>
  <c r="L289" i="1"/>
  <c r="K289" i="1"/>
  <c r="L48" i="1"/>
  <c r="K48" i="1"/>
  <c r="L223" i="1"/>
  <c r="K223" i="1"/>
  <c r="L280" i="1"/>
  <c r="K280" i="1"/>
  <c r="L108" i="1"/>
  <c r="K108" i="1"/>
  <c r="L107" i="1"/>
  <c r="K107" i="1"/>
  <c r="L164" i="1"/>
  <c r="K164" i="1"/>
  <c r="L163" i="1"/>
  <c r="K163" i="1"/>
  <c r="L118" i="1"/>
  <c r="K118" i="1"/>
  <c r="L162" i="1"/>
  <c r="K162" i="1"/>
  <c r="L161" i="1"/>
  <c r="K161" i="1"/>
  <c r="L72" i="1"/>
  <c r="K72" i="1"/>
  <c r="L319" i="1"/>
  <c r="K319" i="1"/>
  <c r="L316" i="1"/>
  <c r="K316" i="1"/>
  <c r="L45" i="1"/>
  <c r="K45" i="1"/>
  <c r="L44" i="1"/>
  <c r="K44" i="1"/>
  <c r="L179" i="1"/>
  <c r="K179" i="1"/>
  <c r="L238" i="1"/>
  <c r="K238" i="1"/>
  <c r="L41" i="1"/>
  <c r="K41" i="1"/>
  <c r="L160" i="1"/>
  <c r="K160" i="1"/>
  <c r="L159" i="1"/>
  <c r="K159" i="1"/>
  <c r="L158" i="1"/>
  <c r="K158" i="1"/>
  <c r="L39" i="1"/>
  <c r="K39" i="1"/>
  <c r="L38" i="1"/>
  <c r="K38" i="1"/>
  <c r="L11" i="1"/>
  <c r="K11" i="1"/>
  <c r="L186" i="1"/>
  <c r="K186" i="1"/>
  <c r="L226" i="1"/>
  <c r="K226" i="1"/>
  <c r="L68" i="1"/>
  <c r="K68" i="1"/>
  <c r="L260" i="1"/>
  <c r="K260" i="1"/>
  <c r="L37" i="1"/>
  <c r="K37" i="1"/>
  <c r="L201" i="1"/>
  <c r="K201" i="1"/>
  <c r="L102" i="1"/>
  <c r="K102" i="1"/>
  <c r="L101" i="1"/>
  <c r="K101" i="1"/>
  <c r="L157" i="1"/>
  <c r="K157" i="1"/>
  <c r="L100" i="1"/>
  <c r="K100" i="1"/>
  <c r="L54" i="1"/>
  <c r="K54" i="1"/>
  <c r="L115" i="1"/>
  <c r="K115" i="1"/>
  <c r="L99" i="1"/>
  <c r="K99" i="1"/>
  <c r="L155" i="1"/>
  <c r="K155" i="1"/>
  <c r="L154" i="1"/>
  <c r="K154" i="1"/>
  <c r="L156" i="1"/>
  <c r="K156" i="1"/>
  <c r="L98" i="1"/>
  <c r="K98" i="1"/>
  <c r="L310" i="1"/>
  <c r="K310" i="1"/>
  <c r="L122" i="1"/>
  <c r="K122" i="1"/>
  <c r="L97" i="1"/>
  <c r="K97" i="1"/>
  <c r="L36" i="1"/>
  <c r="K36" i="1"/>
  <c r="L96" i="1"/>
  <c r="K96" i="1"/>
  <c r="L95" i="1"/>
  <c r="K95" i="1"/>
  <c r="L309" i="1"/>
  <c r="K309" i="1"/>
  <c r="L170" i="1"/>
  <c r="K170" i="1"/>
  <c r="L275" i="1"/>
  <c r="K275" i="1"/>
  <c r="L264" i="1"/>
  <c r="K264" i="1"/>
  <c r="L152" i="1"/>
  <c r="K152" i="1"/>
  <c r="L153" i="1"/>
  <c r="K153" i="1"/>
  <c r="L34" i="1"/>
  <c r="K34" i="1"/>
  <c r="L79" i="1"/>
  <c r="K79" i="1"/>
  <c r="L273" i="1"/>
  <c r="K273" i="1"/>
  <c r="L151" i="1"/>
  <c r="K151" i="1"/>
  <c r="L33" i="1"/>
  <c r="K33" i="1"/>
  <c r="L150" i="1"/>
  <c r="K150" i="1"/>
  <c r="L133" i="1"/>
  <c r="K133" i="1"/>
  <c r="L94" i="1"/>
  <c r="K94" i="1"/>
  <c r="L296" i="1"/>
  <c r="K296" i="1"/>
  <c r="L149" i="1"/>
  <c r="K149" i="1"/>
  <c r="L31" i="1"/>
  <c r="K31" i="1"/>
  <c r="L32" i="1"/>
  <c r="K32" i="1"/>
  <c r="L286" i="1"/>
  <c r="K286" i="1"/>
  <c r="L304" i="1"/>
  <c r="K304" i="1"/>
  <c r="L30" i="1"/>
  <c r="K30" i="1"/>
  <c r="L117" i="1"/>
  <c r="K117" i="1"/>
  <c r="L208" i="1"/>
  <c r="K208" i="1"/>
  <c r="L303" i="1"/>
  <c r="K303" i="1"/>
  <c r="L28" i="1"/>
  <c r="K28" i="1"/>
  <c r="L29" i="1"/>
  <c r="K29" i="1"/>
  <c r="L222" i="1"/>
  <c r="K222" i="1"/>
  <c r="L93" i="1"/>
  <c r="K93" i="1"/>
  <c r="L27" i="1"/>
  <c r="K27" i="1"/>
  <c r="L253" i="1"/>
  <c r="K253" i="1"/>
  <c r="L91" i="1"/>
  <c r="K91" i="1"/>
  <c r="L250" i="1"/>
  <c r="K250" i="1"/>
  <c r="L270" i="1"/>
  <c r="K270" i="1"/>
  <c r="L229" i="1"/>
  <c r="K229" i="1"/>
  <c r="L113" i="1"/>
  <c r="K113" i="1"/>
  <c r="L112" i="1"/>
  <c r="K112" i="1"/>
  <c r="L221" i="1"/>
  <c r="K221" i="1"/>
  <c r="L148" i="1"/>
  <c r="K148" i="1"/>
  <c r="L26" i="1"/>
  <c r="K26" i="1"/>
  <c r="L90" i="1"/>
  <c r="K90" i="1"/>
  <c r="L147" i="1"/>
  <c r="K147" i="1"/>
  <c r="L251" i="1"/>
  <c r="K251" i="1"/>
  <c r="L25" i="1"/>
  <c r="K25" i="1"/>
  <c r="L285" i="1"/>
  <c r="K285" i="1"/>
  <c r="L237" i="1"/>
  <c r="K237" i="1"/>
  <c r="L267" i="1"/>
  <c r="K267" i="1"/>
  <c r="L284" i="1"/>
  <c r="K284" i="1"/>
  <c r="L220" i="1"/>
  <c r="K220" i="1"/>
  <c r="L89" i="1"/>
  <c r="K89" i="1"/>
  <c r="L172" i="1"/>
  <c r="K172" i="1"/>
  <c r="L282" i="1"/>
  <c r="K282" i="1"/>
  <c r="L70" i="1"/>
  <c r="K70" i="1"/>
  <c r="L281" i="1"/>
  <c r="K281" i="1"/>
  <c r="L283" i="1"/>
  <c r="K283" i="1"/>
  <c r="L88" i="1"/>
  <c r="K88" i="1"/>
  <c r="L144" i="1"/>
  <c r="K144" i="1"/>
  <c r="L145" i="1"/>
  <c r="K145" i="1"/>
  <c r="L306" i="1"/>
  <c r="K306" i="1"/>
  <c r="L219" i="1"/>
  <c r="K219" i="1"/>
  <c r="L246" i="1"/>
  <c r="K246" i="1"/>
  <c r="L199" i="1"/>
  <c r="K199" i="1"/>
  <c r="L198" i="1"/>
  <c r="K198" i="1"/>
  <c r="L228" i="1"/>
  <c r="K228" i="1"/>
  <c r="L318" i="1"/>
  <c r="K318" i="1"/>
  <c r="L23" i="1"/>
  <c r="K23" i="1"/>
  <c r="L321" i="1"/>
  <c r="K321" i="1"/>
  <c r="L21" i="1"/>
  <c r="K21" i="1"/>
  <c r="L143" i="1"/>
  <c r="K143" i="1"/>
  <c r="L22" i="1"/>
  <c r="K22" i="1"/>
  <c r="L168" i="1"/>
  <c r="K168" i="1"/>
  <c r="L87" i="1"/>
  <c r="K87" i="1"/>
  <c r="L302" i="1"/>
  <c r="K302" i="1"/>
  <c r="L196" i="1"/>
  <c r="K196" i="1"/>
  <c r="L142" i="1"/>
  <c r="K142" i="1"/>
  <c r="L217" i="1"/>
  <c r="K217" i="1"/>
  <c r="L320" i="1"/>
  <c r="K320" i="1"/>
  <c r="L269" i="1"/>
  <c r="K269" i="1"/>
  <c r="L83" i="1"/>
  <c r="K83" i="1"/>
  <c r="L206" i="1"/>
  <c r="K206" i="1"/>
  <c r="L317" i="1"/>
  <c r="K317" i="1"/>
  <c r="L82" i="1"/>
  <c r="K82" i="1"/>
  <c r="L216" i="1"/>
  <c r="K216" i="1"/>
  <c r="L215" i="1"/>
  <c r="K215" i="1"/>
  <c r="L141" i="1"/>
  <c r="K141" i="1"/>
  <c r="L80" i="1"/>
  <c r="K80" i="1"/>
  <c r="L81" i="1"/>
  <c r="K81" i="1"/>
  <c r="L120" i="1"/>
  <c r="K120" i="1"/>
  <c r="L178" i="1"/>
  <c r="K178" i="1"/>
  <c r="L301" i="1"/>
  <c r="K301" i="1"/>
  <c r="L232" i="1"/>
  <c r="K232" i="1"/>
  <c r="L195" i="1"/>
  <c r="K195" i="1"/>
  <c r="L255" i="1"/>
  <c r="K255" i="1"/>
  <c r="L300" i="1"/>
  <c r="K300" i="1"/>
  <c r="L214" i="1"/>
  <c r="K214" i="1"/>
  <c r="L236" i="1"/>
  <c r="K236" i="1"/>
  <c r="L231" i="1"/>
  <c r="K231" i="1"/>
  <c r="L177" i="1"/>
  <c r="K177" i="1"/>
  <c r="L78" i="1"/>
  <c r="K78" i="1"/>
  <c r="L194" i="1"/>
  <c r="K194" i="1"/>
  <c r="L235" i="1"/>
  <c r="K235" i="1"/>
  <c r="L243" i="1"/>
  <c r="K243" i="1"/>
  <c r="L274" i="1"/>
  <c r="K274" i="1"/>
  <c r="L299" i="1"/>
  <c r="K299" i="1"/>
  <c r="L60" i="1"/>
  <c r="K60" i="1"/>
  <c r="L258" i="1"/>
  <c r="K258" i="1"/>
  <c r="L77" i="1"/>
  <c r="K77" i="1"/>
  <c r="L76" i="1"/>
  <c r="K76" i="1"/>
  <c r="L180" i="1"/>
  <c r="K180" i="1"/>
  <c r="L224" i="1"/>
  <c r="K224" i="1"/>
  <c r="L213" i="1"/>
  <c r="K213" i="1"/>
  <c r="L20" i="1"/>
  <c r="K20" i="1"/>
  <c r="L184" i="1"/>
  <c r="K184" i="1"/>
  <c r="L298" i="1"/>
  <c r="K298" i="1"/>
  <c r="L212" i="1"/>
  <c r="K212" i="1"/>
  <c r="L74" i="1"/>
  <c r="K74" i="1"/>
  <c r="L211" i="1"/>
  <c r="K211" i="1"/>
  <c r="L171" i="1"/>
  <c r="K171" i="1"/>
  <c r="L210" i="1"/>
  <c r="K210" i="1"/>
  <c r="L139" i="1"/>
  <c r="K139" i="1"/>
  <c r="L204" i="1"/>
  <c r="K204" i="1"/>
  <c r="L19" i="1"/>
  <c r="K19" i="1"/>
  <c r="L71" i="1"/>
  <c r="K71" i="1"/>
  <c r="L138" i="1"/>
  <c r="K138" i="1"/>
  <c r="L69" i="1"/>
  <c r="K69" i="1"/>
  <c r="L191" i="1"/>
  <c r="K191" i="1"/>
  <c r="L266" i="1"/>
  <c r="K266" i="1"/>
  <c r="L209" i="1"/>
  <c r="K209" i="1"/>
  <c r="L245" i="1"/>
  <c r="K245" i="1"/>
  <c r="L265" i="1"/>
  <c r="K265" i="1"/>
  <c r="L181" i="1"/>
  <c r="K181" i="1"/>
  <c r="L241" i="1"/>
  <c r="K241" i="1"/>
  <c r="L297" i="1"/>
  <c r="K297" i="1"/>
  <c r="L67" i="1"/>
  <c r="K67" i="1"/>
  <c r="L136" i="1"/>
  <c r="K136" i="1"/>
  <c r="L66" i="1"/>
  <c r="K66" i="1"/>
  <c r="L135" i="1"/>
  <c r="K135" i="1"/>
  <c r="L5" i="1"/>
  <c r="K5" i="1"/>
  <c r="L134" i="1"/>
  <c r="K134" i="1"/>
  <c r="L18" i="1"/>
  <c r="K18" i="1"/>
  <c r="L240" i="1"/>
  <c r="K240" i="1"/>
  <c r="L50" i="1"/>
  <c r="K50" i="1"/>
  <c r="L244" i="1"/>
  <c r="K244" i="1"/>
  <c r="L239" i="1"/>
  <c r="K239" i="1"/>
  <c r="L65" i="1"/>
  <c r="K65" i="1"/>
  <c r="L295" i="1"/>
  <c r="K295" i="1"/>
  <c r="L16" i="1"/>
  <c r="K16" i="1"/>
  <c r="L268" i="1"/>
  <c r="K268" i="1"/>
  <c r="L49" i="1"/>
  <c r="K49" i="1"/>
  <c r="L277" i="1"/>
  <c r="K277" i="1"/>
  <c r="L14" i="1"/>
  <c r="K14" i="1"/>
  <c r="L15" i="1"/>
  <c r="K15" i="1"/>
  <c r="L272" i="1"/>
  <c r="K272" i="1"/>
  <c r="L276" i="1"/>
  <c r="K276" i="1"/>
  <c r="L207" i="1"/>
  <c r="K207" i="1"/>
  <c r="L132" i="1"/>
  <c r="K132" i="1"/>
  <c r="L263" i="1"/>
  <c r="K263" i="1"/>
  <c r="L64" i="1"/>
  <c r="K64" i="1"/>
  <c r="L234" i="1"/>
  <c r="K234" i="1"/>
  <c r="L249" i="1"/>
  <c r="K249" i="1"/>
  <c r="L63" i="1"/>
  <c r="K63" i="1"/>
  <c r="L252" i="1"/>
  <c r="K252" i="1"/>
  <c r="L61" i="1"/>
  <c r="K61" i="1"/>
  <c r="L130" i="1"/>
  <c r="K130" i="1"/>
  <c r="L293" i="1"/>
  <c r="K293" i="1"/>
  <c r="L131" i="1"/>
  <c r="K131" i="1"/>
  <c r="L230" i="1"/>
  <c r="K230" i="1"/>
  <c r="L105" i="1"/>
  <c r="K105" i="1"/>
  <c r="L308" i="1"/>
  <c r="K308" i="1"/>
  <c r="L271" i="1"/>
  <c r="K271" i="1"/>
  <c r="L344" i="1"/>
  <c r="K344" i="1"/>
  <c r="L146" i="1"/>
  <c r="K146" i="1"/>
  <c r="L129" i="1"/>
  <c r="K129" i="1"/>
  <c r="L218" i="1"/>
  <c r="K218" i="1"/>
  <c r="L10" i="1"/>
  <c r="K10" i="1"/>
  <c r="L58" i="1"/>
  <c r="K58" i="1"/>
  <c r="L59" i="1"/>
  <c r="K59" i="1"/>
  <c r="L205" i="1"/>
  <c r="K205" i="1"/>
  <c r="L128" i="1"/>
  <c r="K128" i="1"/>
  <c r="L57" i="1"/>
  <c r="K57" i="1"/>
  <c r="L85" i="1"/>
  <c r="K85" i="1"/>
  <c r="L56" i="1"/>
  <c r="K56" i="1"/>
  <c r="L345" i="1"/>
  <c r="K345" i="1"/>
  <c r="L35" i="1"/>
  <c r="K35" i="1"/>
  <c r="L292" i="1"/>
  <c r="K292" i="1"/>
  <c r="L203" i="1"/>
  <c r="K203" i="1"/>
  <c r="L9" i="1"/>
  <c r="K9" i="1"/>
  <c r="L307" i="1"/>
  <c r="K307" i="1"/>
  <c r="L127" i="1"/>
  <c r="K127" i="1"/>
  <c r="L53" i="1"/>
  <c r="K53" i="1"/>
  <c r="L92" i="1"/>
  <c r="K92" i="1"/>
  <c r="L140" i="1"/>
  <c r="K140" i="1"/>
  <c r="L346" i="1"/>
  <c r="K346" i="1"/>
  <c r="L343" i="1"/>
  <c r="K343" i="1"/>
  <c r="L8" i="1"/>
  <c r="K8" i="1"/>
  <c r="L174" i="1"/>
  <c r="K174" i="1"/>
  <c r="L73" i="1"/>
  <c r="K73" i="1"/>
  <c r="L7" i="1"/>
  <c r="K7" i="1"/>
  <c r="L62" i="1"/>
  <c r="K62" i="1"/>
  <c r="L248" i="1"/>
  <c r="K248" i="1"/>
  <c r="L124" i="1"/>
  <c r="K124" i="1"/>
  <c r="L202" i="1"/>
  <c r="K202" i="1"/>
  <c r="L288" i="1"/>
  <c r="K288" i="1"/>
  <c r="L257" i="1"/>
  <c r="K257" i="1"/>
  <c r="L242" i="1"/>
  <c r="K242" i="1"/>
  <c r="L137" i="1"/>
  <c r="K137" i="1"/>
  <c r="L262" i="1"/>
  <c r="K262" i="1"/>
  <c r="L315" i="1"/>
  <c r="K315" i="1"/>
  <c r="L247" i="1"/>
  <c r="K247" i="1"/>
  <c r="L47" i="1"/>
  <c r="K47" i="1"/>
  <c r="L261" i="1"/>
  <c r="K261" i="1"/>
  <c r="L2" i="1"/>
  <c r="K2" i="1"/>
  <c r="L46" i="1"/>
  <c r="K46" i="1"/>
  <c r="L42" i="1"/>
  <c r="K42" i="1"/>
  <c r="L287" i="1"/>
  <c r="K287" i="1"/>
  <c r="L123" i="1"/>
  <c r="K123" i="1"/>
  <c r="L4" i="1"/>
  <c r="K4" i="1"/>
  <c r="L256" i="1"/>
  <c r="K256" i="1"/>
  <c r="L314" i="1"/>
  <c r="K314" i="1"/>
  <c r="L116" i="1"/>
  <c r="K116" i="1"/>
  <c r="L200" i="1"/>
  <c r="K200" i="1"/>
  <c r="L24" i="1"/>
  <c r="K24" i="1"/>
  <c r="L197" i="1"/>
  <c r="K197" i="1"/>
  <c r="L121" i="1"/>
  <c r="K121" i="1"/>
  <c r="L126" i="1"/>
  <c r="K126" i="1"/>
  <c r="L125" i="1"/>
  <c r="K125" i="1"/>
  <c r="L193" i="1"/>
  <c r="K193" i="1"/>
  <c r="L192" i="1"/>
  <c r="K192" i="1"/>
  <c r="L278" i="1"/>
  <c r="K278" i="1"/>
  <c r="L6" i="1"/>
  <c r="K6" i="1"/>
  <c r="L17" i="1"/>
  <c r="K17" i="1"/>
  <c r="L43" i="1"/>
  <c r="K43" i="1"/>
  <c r="L119" i="1"/>
  <c r="K119" i="1"/>
  <c r="L254" i="1"/>
  <c r="K254" i="1"/>
  <c r="L13" i="1"/>
  <c r="K13" i="1"/>
  <c r="L190" i="1"/>
  <c r="K190" i="1"/>
  <c r="L225" i="1"/>
  <c r="K225" i="1"/>
  <c r="L12" i="1"/>
  <c r="K12" i="1"/>
  <c r="L233" i="1"/>
  <c r="K233" i="1"/>
  <c r="L227" i="1"/>
  <c r="K227" i="1"/>
  <c r="L305" i="1"/>
  <c r="K305" i="1"/>
  <c r="L189" i="1"/>
  <c r="K189" i="1"/>
  <c r="L3" i="1"/>
  <c r="K3" i="1"/>
  <c r="L187" i="1"/>
  <c r="K187" i="1"/>
  <c r="L173" i="1"/>
  <c r="K173" i="1"/>
  <c r="M173" i="1"/>
  <c r="N173" i="1" s="1"/>
  <c r="P173" i="1"/>
  <c r="M187" i="1"/>
  <c r="N187" i="1" s="1"/>
  <c r="P187" i="1"/>
  <c r="M3" i="1"/>
  <c r="N3" i="1" s="1"/>
  <c r="P3" i="1"/>
  <c r="M189" i="1"/>
  <c r="N189" i="1" s="1"/>
  <c r="P189" i="1"/>
  <c r="M305" i="1"/>
  <c r="N305" i="1" s="1"/>
  <c r="P305" i="1"/>
  <c r="M227" i="1"/>
  <c r="N227" i="1" s="1"/>
  <c r="P227" i="1"/>
  <c r="M233" i="1"/>
  <c r="N233" i="1" s="1"/>
  <c r="P233" i="1"/>
  <c r="M12" i="1"/>
  <c r="N12" i="1" s="1"/>
  <c r="P12" i="1"/>
  <c r="M225" i="1"/>
  <c r="N225" i="1"/>
  <c r="P225" i="1"/>
  <c r="M190" i="1"/>
  <c r="N190" i="1" s="1"/>
  <c r="P190" i="1"/>
  <c r="M13" i="1"/>
  <c r="N13" i="1" s="1"/>
  <c r="P13" i="1"/>
  <c r="M254" i="1"/>
  <c r="N254" i="1" s="1"/>
  <c r="P254" i="1"/>
  <c r="M119" i="1"/>
  <c r="N119" i="1" s="1"/>
  <c r="P119" i="1"/>
  <c r="M43" i="1"/>
  <c r="N43" i="1" s="1"/>
  <c r="P43" i="1"/>
  <c r="M17" i="1"/>
  <c r="N17" i="1" s="1"/>
  <c r="P17" i="1"/>
  <c r="M6" i="1"/>
  <c r="N6" i="1" s="1"/>
  <c r="P6" i="1"/>
  <c r="M278" i="1"/>
  <c r="N278" i="1" s="1"/>
  <c r="P278" i="1"/>
  <c r="M192" i="1"/>
  <c r="N192" i="1" s="1"/>
  <c r="P192" i="1"/>
  <c r="M193" i="1"/>
  <c r="N193" i="1" s="1"/>
  <c r="P193" i="1"/>
  <c r="M125" i="1"/>
  <c r="N125" i="1" s="1"/>
  <c r="P125" i="1"/>
  <c r="M126" i="1"/>
  <c r="N126" i="1" s="1"/>
  <c r="P126" i="1"/>
  <c r="M121" i="1"/>
  <c r="N121" i="1" s="1"/>
  <c r="P121" i="1"/>
  <c r="M197" i="1"/>
  <c r="N197" i="1" s="1"/>
  <c r="P197" i="1"/>
  <c r="M24" i="1"/>
  <c r="N24" i="1" s="1"/>
  <c r="P24" i="1"/>
  <c r="M200" i="1"/>
  <c r="N200" i="1" s="1"/>
  <c r="P200" i="1"/>
  <c r="M116" i="1"/>
  <c r="N116" i="1" s="1"/>
  <c r="P116" i="1"/>
  <c r="M314" i="1"/>
  <c r="N314" i="1" s="1"/>
  <c r="P314" i="1"/>
  <c r="M256" i="1"/>
  <c r="N256" i="1" s="1"/>
  <c r="P256" i="1"/>
  <c r="M4" i="1"/>
  <c r="N4" i="1" s="1"/>
  <c r="P4" i="1"/>
  <c r="M123" i="1"/>
  <c r="N123" i="1" s="1"/>
  <c r="P123" i="1"/>
  <c r="M287" i="1"/>
  <c r="N287" i="1" s="1"/>
  <c r="P287" i="1"/>
  <c r="M42" i="1"/>
  <c r="N42" i="1" s="1"/>
  <c r="P42" i="1"/>
  <c r="M46" i="1"/>
  <c r="N46" i="1" s="1"/>
  <c r="P46" i="1"/>
  <c r="M2" i="1"/>
  <c r="N2" i="1" s="1"/>
  <c r="P2" i="1"/>
  <c r="M261" i="1"/>
  <c r="N261" i="1" s="1"/>
  <c r="P261" i="1"/>
  <c r="M47" i="1"/>
  <c r="N47" i="1" s="1"/>
  <c r="P47" i="1"/>
  <c r="M247" i="1"/>
  <c r="N247" i="1" s="1"/>
  <c r="P247" i="1"/>
  <c r="M315" i="1"/>
  <c r="N315" i="1" s="1"/>
  <c r="P315" i="1"/>
  <c r="M262" i="1"/>
  <c r="N262" i="1" s="1"/>
  <c r="P262" i="1"/>
  <c r="M137" i="1"/>
  <c r="N137" i="1" s="1"/>
  <c r="P137" i="1"/>
  <c r="M242" i="1"/>
  <c r="N242" i="1" s="1"/>
  <c r="P242" i="1"/>
  <c r="M257" i="1"/>
  <c r="N257" i="1" s="1"/>
  <c r="P257" i="1"/>
  <c r="M288" i="1"/>
  <c r="N288" i="1" s="1"/>
  <c r="P288" i="1"/>
  <c r="M202" i="1"/>
  <c r="N202" i="1" s="1"/>
  <c r="P202" i="1"/>
  <c r="M124" i="1"/>
  <c r="N124" i="1" s="1"/>
  <c r="P124" i="1"/>
  <c r="M248" i="1"/>
  <c r="N248" i="1" s="1"/>
  <c r="P248" i="1"/>
  <c r="M62" i="1"/>
  <c r="N62" i="1" s="1"/>
  <c r="P62" i="1"/>
  <c r="M7" i="1"/>
  <c r="N7" i="1" s="1"/>
  <c r="P7" i="1"/>
  <c r="M73" i="1"/>
  <c r="N73" i="1" s="1"/>
  <c r="P73" i="1"/>
  <c r="M174" i="1"/>
  <c r="N174" i="1" s="1"/>
  <c r="P174" i="1"/>
  <c r="M8" i="1"/>
  <c r="N8" i="1" s="1"/>
  <c r="P8" i="1"/>
  <c r="M343" i="1"/>
  <c r="N343" i="1" s="1"/>
  <c r="P343" i="1"/>
  <c r="M346" i="1"/>
  <c r="N346" i="1" s="1"/>
  <c r="P346" i="1"/>
  <c r="M140" i="1"/>
  <c r="N140" i="1" s="1"/>
  <c r="P140" i="1"/>
  <c r="M92" i="1"/>
  <c r="N92" i="1" s="1"/>
  <c r="P92" i="1"/>
  <c r="M53" i="1"/>
  <c r="N53" i="1" s="1"/>
  <c r="P53" i="1"/>
  <c r="M127" i="1"/>
  <c r="N127" i="1" s="1"/>
  <c r="P127" i="1"/>
  <c r="M307" i="1"/>
  <c r="N307" i="1" s="1"/>
  <c r="P307" i="1"/>
  <c r="M9" i="1"/>
  <c r="N9" i="1" s="1"/>
  <c r="P9" i="1"/>
  <c r="M203" i="1"/>
  <c r="N203" i="1" s="1"/>
  <c r="P203" i="1"/>
  <c r="M292" i="1"/>
  <c r="N292" i="1" s="1"/>
  <c r="P292" i="1"/>
  <c r="M35" i="1"/>
  <c r="N35" i="1" s="1"/>
  <c r="P35" i="1"/>
  <c r="M345" i="1"/>
  <c r="N345" i="1" s="1"/>
  <c r="P345" i="1"/>
  <c r="M56" i="1"/>
  <c r="N56" i="1" s="1"/>
  <c r="P56" i="1"/>
  <c r="M85" i="1"/>
  <c r="N85" i="1" s="1"/>
  <c r="P85" i="1"/>
  <c r="M57" i="1"/>
  <c r="N57" i="1" s="1"/>
  <c r="P57" i="1"/>
  <c r="M128" i="1"/>
  <c r="N128" i="1" s="1"/>
  <c r="P128" i="1"/>
  <c r="M205" i="1"/>
  <c r="N205" i="1" s="1"/>
  <c r="P205" i="1"/>
  <c r="M59" i="1"/>
  <c r="N59" i="1" s="1"/>
  <c r="P59" i="1"/>
  <c r="M58" i="1"/>
  <c r="N58" i="1" s="1"/>
  <c r="P58" i="1"/>
  <c r="M10" i="1"/>
  <c r="N10" i="1" s="1"/>
  <c r="P10" i="1"/>
  <c r="M218" i="1"/>
  <c r="N218" i="1" s="1"/>
  <c r="P218" i="1"/>
  <c r="M129" i="1"/>
  <c r="N129" i="1" s="1"/>
  <c r="P129" i="1"/>
  <c r="M146" i="1"/>
  <c r="N146" i="1" s="1"/>
  <c r="P146" i="1"/>
  <c r="M344" i="1"/>
  <c r="N344" i="1" s="1"/>
  <c r="P344" i="1"/>
  <c r="M271" i="1"/>
  <c r="N271" i="1" s="1"/>
  <c r="P271" i="1"/>
  <c r="M308" i="1"/>
  <c r="N308" i="1" s="1"/>
  <c r="P308" i="1"/>
  <c r="M105" i="1"/>
  <c r="N105" i="1" s="1"/>
  <c r="P105" i="1"/>
  <c r="M230" i="1"/>
  <c r="N230" i="1" s="1"/>
  <c r="P230" i="1"/>
  <c r="M131" i="1"/>
  <c r="N131" i="1" s="1"/>
  <c r="P131" i="1"/>
  <c r="M293" i="1"/>
  <c r="N293" i="1" s="1"/>
  <c r="P293" i="1"/>
  <c r="M130" i="1"/>
  <c r="N130" i="1" s="1"/>
  <c r="P130" i="1"/>
  <c r="M61" i="1"/>
  <c r="N61" i="1" s="1"/>
  <c r="P61" i="1"/>
  <c r="M252" i="1"/>
  <c r="N252" i="1" s="1"/>
  <c r="P252" i="1"/>
  <c r="M63" i="1"/>
  <c r="N63" i="1" s="1"/>
  <c r="P63" i="1"/>
  <c r="M249" i="1"/>
  <c r="N249" i="1" s="1"/>
  <c r="P249" i="1"/>
  <c r="M234" i="1"/>
  <c r="N234" i="1" s="1"/>
  <c r="P234" i="1"/>
  <c r="M64" i="1"/>
  <c r="N64" i="1" s="1"/>
  <c r="P64" i="1"/>
  <c r="M263" i="1"/>
  <c r="N263" i="1" s="1"/>
  <c r="P263" i="1"/>
  <c r="M132" i="1"/>
  <c r="N132" i="1" s="1"/>
  <c r="P132" i="1"/>
  <c r="M207" i="1"/>
  <c r="N207" i="1" s="1"/>
  <c r="P207" i="1"/>
  <c r="M276" i="1"/>
  <c r="N276" i="1" s="1"/>
  <c r="P276" i="1"/>
  <c r="M272" i="1"/>
  <c r="N272" i="1" s="1"/>
  <c r="P272" i="1"/>
  <c r="M15" i="1"/>
  <c r="N15" i="1" s="1"/>
  <c r="P15" i="1"/>
  <c r="M14" i="1"/>
  <c r="N14" i="1" s="1"/>
  <c r="P14" i="1"/>
  <c r="M277" i="1"/>
  <c r="N277" i="1" s="1"/>
  <c r="P277" i="1"/>
  <c r="M49" i="1"/>
  <c r="N49" i="1" s="1"/>
  <c r="P49" i="1"/>
  <c r="M268" i="1"/>
  <c r="N268" i="1" s="1"/>
  <c r="P268" i="1"/>
  <c r="M16" i="1"/>
  <c r="N16" i="1" s="1"/>
  <c r="P16" i="1"/>
  <c r="M295" i="1"/>
  <c r="N295" i="1" s="1"/>
  <c r="P295" i="1"/>
  <c r="M65" i="1"/>
  <c r="N65" i="1" s="1"/>
  <c r="P65" i="1"/>
  <c r="M239" i="1"/>
  <c r="N239" i="1" s="1"/>
  <c r="P239" i="1"/>
  <c r="M244" i="1"/>
  <c r="N244" i="1" s="1"/>
  <c r="P244" i="1"/>
  <c r="M50" i="1"/>
  <c r="N50" i="1" s="1"/>
  <c r="P50" i="1"/>
  <c r="M240" i="1"/>
  <c r="N240" i="1" s="1"/>
  <c r="P240" i="1"/>
  <c r="M18" i="1"/>
  <c r="N18" i="1" s="1"/>
  <c r="P18" i="1"/>
  <c r="M134" i="1"/>
  <c r="N134" i="1" s="1"/>
  <c r="P134" i="1"/>
  <c r="M5" i="1"/>
  <c r="N5" i="1" s="1"/>
  <c r="P5" i="1"/>
  <c r="M135" i="1"/>
  <c r="N135" i="1" s="1"/>
  <c r="P135" i="1"/>
  <c r="M66" i="1"/>
  <c r="N66" i="1" s="1"/>
  <c r="P66" i="1"/>
  <c r="M136" i="1"/>
  <c r="N136" i="1" s="1"/>
  <c r="P136" i="1"/>
  <c r="M67" i="1"/>
  <c r="N67" i="1" s="1"/>
  <c r="P67" i="1"/>
  <c r="M297" i="1"/>
  <c r="N297" i="1" s="1"/>
  <c r="P297" i="1"/>
  <c r="M241" i="1"/>
  <c r="N241" i="1" s="1"/>
  <c r="P241" i="1"/>
  <c r="M181" i="1"/>
  <c r="N181" i="1" s="1"/>
  <c r="P181" i="1"/>
  <c r="M265" i="1"/>
  <c r="N265" i="1" s="1"/>
  <c r="P265" i="1"/>
  <c r="M245" i="1"/>
  <c r="N245" i="1" s="1"/>
  <c r="P245" i="1"/>
  <c r="M209" i="1"/>
  <c r="N209" i="1" s="1"/>
  <c r="P209" i="1"/>
  <c r="M266" i="1"/>
  <c r="N266" i="1" s="1"/>
  <c r="P266" i="1"/>
  <c r="M191" i="1"/>
  <c r="N191" i="1" s="1"/>
  <c r="P191" i="1"/>
  <c r="M69" i="1"/>
  <c r="N69" i="1" s="1"/>
  <c r="P69" i="1"/>
  <c r="M138" i="1"/>
  <c r="N138" i="1" s="1"/>
  <c r="P138" i="1"/>
  <c r="M71" i="1"/>
  <c r="N71" i="1" s="1"/>
  <c r="P71" i="1"/>
  <c r="M19" i="1"/>
  <c r="N19" i="1" s="1"/>
  <c r="P19" i="1"/>
  <c r="M204" i="1"/>
  <c r="N204" i="1" s="1"/>
  <c r="P204" i="1"/>
  <c r="M139" i="1"/>
  <c r="N139" i="1" s="1"/>
  <c r="P139" i="1"/>
  <c r="M210" i="1"/>
  <c r="N210" i="1" s="1"/>
  <c r="P210" i="1"/>
  <c r="M171" i="1"/>
  <c r="N171" i="1" s="1"/>
  <c r="P171" i="1"/>
  <c r="M211" i="1"/>
  <c r="N211" i="1" s="1"/>
  <c r="P211" i="1"/>
  <c r="M74" i="1"/>
  <c r="N74" i="1" s="1"/>
  <c r="P74" i="1"/>
  <c r="M212" i="1"/>
  <c r="N212" i="1" s="1"/>
  <c r="P212" i="1"/>
  <c r="M298" i="1"/>
  <c r="N298" i="1" s="1"/>
  <c r="P298" i="1"/>
  <c r="M184" i="1"/>
  <c r="N184" i="1" s="1"/>
  <c r="P184" i="1"/>
  <c r="M20" i="1"/>
  <c r="N20" i="1" s="1"/>
  <c r="P20" i="1"/>
  <c r="M213" i="1"/>
  <c r="N213" i="1" s="1"/>
  <c r="P213" i="1"/>
  <c r="M224" i="1"/>
  <c r="N224" i="1" s="1"/>
  <c r="P224" i="1"/>
  <c r="M180" i="1"/>
  <c r="N180" i="1" s="1"/>
  <c r="P180" i="1"/>
  <c r="M76" i="1"/>
  <c r="N76" i="1" s="1"/>
  <c r="P76" i="1"/>
  <c r="M77" i="1"/>
  <c r="N77" i="1" s="1"/>
  <c r="P77" i="1"/>
  <c r="M258" i="1"/>
  <c r="N258" i="1" s="1"/>
  <c r="P258" i="1"/>
  <c r="M60" i="1"/>
  <c r="N60" i="1" s="1"/>
  <c r="P60" i="1"/>
  <c r="M299" i="1"/>
  <c r="N299" i="1" s="1"/>
  <c r="P299" i="1"/>
  <c r="M274" i="1"/>
  <c r="N274" i="1" s="1"/>
  <c r="P274" i="1"/>
  <c r="M243" i="1"/>
  <c r="N243" i="1" s="1"/>
  <c r="P243" i="1"/>
  <c r="M235" i="1"/>
  <c r="N235" i="1" s="1"/>
  <c r="P235" i="1"/>
  <c r="M194" i="1"/>
  <c r="N194" i="1" s="1"/>
  <c r="P194" i="1"/>
  <c r="M78" i="1"/>
  <c r="N78" i="1" s="1"/>
  <c r="P78" i="1"/>
  <c r="M177" i="1"/>
  <c r="N177" i="1" s="1"/>
  <c r="P177" i="1"/>
  <c r="M231" i="1"/>
  <c r="N231" i="1" s="1"/>
  <c r="P231" i="1"/>
  <c r="M236" i="1"/>
  <c r="N236" i="1" s="1"/>
  <c r="P236" i="1"/>
  <c r="M214" i="1"/>
  <c r="N214" i="1" s="1"/>
  <c r="P214" i="1"/>
  <c r="M300" i="1"/>
  <c r="N300" i="1" s="1"/>
  <c r="P300" i="1"/>
  <c r="M255" i="1"/>
  <c r="N255" i="1" s="1"/>
  <c r="P255" i="1"/>
  <c r="M195" i="1"/>
  <c r="N195" i="1" s="1"/>
  <c r="P195" i="1"/>
  <c r="M232" i="1"/>
  <c r="N232" i="1" s="1"/>
  <c r="P232" i="1"/>
  <c r="M301" i="1"/>
  <c r="N301" i="1" s="1"/>
  <c r="P301" i="1"/>
  <c r="M178" i="1"/>
  <c r="N178" i="1" s="1"/>
  <c r="P178" i="1"/>
  <c r="M120" i="1"/>
  <c r="N120" i="1" s="1"/>
  <c r="P120" i="1"/>
  <c r="M81" i="1"/>
  <c r="N81" i="1" s="1"/>
  <c r="P81" i="1"/>
  <c r="M80" i="1"/>
  <c r="N80" i="1" s="1"/>
  <c r="P80" i="1"/>
  <c r="M141" i="1"/>
  <c r="N141" i="1" s="1"/>
  <c r="P141" i="1"/>
  <c r="M215" i="1"/>
  <c r="N215" i="1" s="1"/>
  <c r="P215" i="1"/>
  <c r="M216" i="1"/>
  <c r="N216" i="1" s="1"/>
  <c r="P216" i="1"/>
  <c r="M82" i="1"/>
  <c r="N82" i="1" s="1"/>
  <c r="P82" i="1"/>
  <c r="M317" i="1"/>
  <c r="N317" i="1" s="1"/>
  <c r="P317" i="1"/>
  <c r="M206" i="1"/>
  <c r="N206" i="1" s="1"/>
  <c r="P206" i="1"/>
  <c r="M83" i="1"/>
  <c r="N83" i="1" s="1"/>
  <c r="P83" i="1"/>
  <c r="M269" i="1"/>
  <c r="N269" i="1" s="1"/>
  <c r="P269" i="1"/>
  <c r="M320" i="1"/>
  <c r="N320" i="1" s="1"/>
  <c r="P320" i="1"/>
  <c r="M217" i="1"/>
  <c r="N217" i="1" s="1"/>
  <c r="P217" i="1"/>
  <c r="M142" i="1"/>
  <c r="N142" i="1" s="1"/>
  <c r="P142" i="1"/>
  <c r="M196" i="1"/>
  <c r="N196" i="1" s="1"/>
  <c r="P196" i="1"/>
  <c r="M302" i="1"/>
  <c r="N302" i="1" s="1"/>
  <c r="P302" i="1"/>
  <c r="M87" i="1"/>
  <c r="N87" i="1" s="1"/>
  <c r="P87" i="1"/>
  <c r="M168" i="1"/>
  <c r="N168" i="1" s="1"/>
  <c r="P168" i="1"/>
  <c r="M22" i="1"/>
  <c r="N22" i="1" s="1"/>
  <c r="P22" i="1"/>
  <c r="M143" i="1"/>
  <c r="N143" i="1" s="1"/>
  <c r="P143" i="1"/>
  <c r="M21" i="1"/>
  <c r="N21" i="1" s="1"/>
  <c r="P21" i="1"/>
  <c r="M321" i="1"/>
  <c r="N321" i="1" s="1"/>
  <c r="P321" i="1"/>
  <c r="M23" i="1"/>
  <c r="N23" i="1" s="1"/>
  <c r="P23" i="1"/>
  <c r="M318" i="1"/>
  <c r="N318" i="1" s="1"/>
  <c r="P318" i="1"/>
  <c r="M228" i="1"/>
  <c r="N228" i="1" s="1"/>
  <c r="P228" i="1"/>
  <c r="M198" i="1"/>
  <c r="N198" i="1" s="1"/>
  <c r="P198" i="1"/>
  <c r="M199" i="1"/>
  <c r="N199" i="1" s="1"/>
  <c r="P199" i="1"/>
  <c r="M246" i="1"/>
  <c r="N246" i="1" s="1"/>
  <c r="P246" i="1"/>
  <c r="M219" i="1"/>
  <c r="N219" i="1" s="1"/>
  <c r="P219" i="1"/>
  <c r="M306" i="1"/>
  <c r="N306" i="1" s="1"/>
  <c r="P306" i="1"/>
  <c r="M145" i="1"/>
  <c r="N145" i="1" s="1"/>
  <c r="P145" i="1"/>
  <c r="M144" i="1"/>
  <c r="N144" i="1" s="1"/>
  <c r="P144" i="1"/>
  <c r="M88" i="1"/>
  <c r="N88" i="1" s="1"/>
  <c r="P88" i="1"/>
  <c r="M283" i="1"/>
  <c r="N283" i="1" s="1"/>
  <c r="P283" i="1"/>
  <c r="M281" i="1"/>
  <c r="N281" i="1" s="1"/>
  <c r="P281" i="1"/>
  <c r="M70" i="1"/>
  <c r="N70" i="1" s="1"/>
  <c r="P70" i="1"/>
  <c r="M282" i="1"/>
  <c r="N282" i="1" s="1"/>
  <c r="P282" i="1"/>
  <c r="M172" i="1"/>
  <c r="N172" i="1" s="1"/>
  <c r="P172" i="1"/>
  <c r="M89" i="1"/>
  <c r="N89" i="1" s="1"/>
  <c r="P89" i="1"/>
  <c r="M220" i="1"/>
  <c r="N220" i="1" s="1"/>
  <c r="P220" i="1"/>
  <c r="M284" i="1"/>
  <c r="N284" i="1" s="1"/>
  <c r="P284" i="1"/>
  <c r="M267" i="1"/>
  <c r="N267" i="1" s="1"/>
  <c r="P267" i="1"/>
  <c r="M237" i="1"/>
  <c r="N237" i="1" s="1"/>
  <c r="P237" i="1"/>
  <c r="M285" i="1"/>
  <c r="N285" i="1" s="1"/>
  <c r="P285" i="1"/>
  <c r="M25" i="1"/>
  <c r="N25" i="1" s="1"/>
  <c r="P25" i="1"/>
  <c r="M251" i="1"/>
  <c r="N251" i="1" s="1"/>
  <c r="P251" i="1"/>
  <c r="M147" i="1"/>
  <c r="N147" i="1" s="1"/>
  <c r="P147" i="1"/>
  <c r="M90" i="1"/>
  <c r="N90" i="1" s="1"/>
  <c r="P90" i="1"/>
  <c r="M26" i="1"/>
  <c r="N26" i="1" s="1"/>
  <c r="P26" i="1"/>
  <c r="M148" i="1"/>
  <c r="N148" i="1" s="1"/>
  <c r="P148" i="1"/>
  <c r="M221" i="1"/>
  <c r="N221" i="1" s="1"/>
  <c r="P221" i="1"/>
  <c r="M112" i="1"/>
  <c r="N112" i="1" s="1"/>
  <c r="P112" i="1"/>
  <c r="M113" i="1"/>
  <c r="N113" i="1" s="1"/>
  <c r="P113" i="1"/>
  <c r="M229" i="1"/>
  <c r="N229" i="1" s="1"/>
  <c r="P229" i="1"/>
  <c r="M270" i="1"/>
  <c r="N270" i="1" s="1"/>
  <c r="P270" i="1"/>
  <c r="M250" i="1"/>
  <c r="N250" i="1" s="1"/>
  <c r="P250" i="1"/>
  <c r="M91" i="1"/>
  <c r="N91" i="1" s="1"/>
  <c r="P91" i="1"/>
  <c r="M253" i="1"/>
  <c r="N253" i="1" s="1"/>
  <c r="P253" i="1"/>
  <c r="M27" i="1"/>
  <c r="N27" i="1" s="1"/>
  <c r="P27" i="1"/>
  <c r="M93" i="1"/>
  <c r="N93" i="1" s="1"/>
  <c r="P93" i="1"/>
  <c r="M222" i="1"/>
  <c r="N222" i="1" s="1"/>
  <c r="P222" i="1"/>
  <c r="M29" i="1"/>
  <c r="N29" i="1" s="1"/>
  <c r="P29" i="1"/>
  <c r="M28" i="1"/>
  <c r="N28" i="1" s="1"/>
  <c r="P28" i="1"/>
  <c r="M303" i="1"/>
  <c r="N303" i="1" s="1"/>
  <c r="P303" i="1"/>
  <c r="M208" i="1"/>
  <c r="N208" i="1" s="1"/>
  <c r="P208" i="1"/>
  <c r="M117" i="1"/>
  <c r="N117" i="1" s="1"/>
  <c r="P117" i="1"/>
  <c r="M30" i="1"/>
  <c r="N30" i="1" s="1"/>
  <c r="P30" i="1"/>
  <c r="M304" i="1"/>
  <c r="N304" i="1" s="1"/>
  <c r="P304" i="1"/>
  <c r="M286" i="1"/>
  <c r="N286" i="1" s="1"/>
  <c r="P286" i="1"/>
  <c r="M32" i="1"/>
  <c r="N32" i="1" s="1"/>
  <c r="P32" i="1"/>
  <c r="M31" i="1"/>
  <c r="N31" i="1" s="1"/>
  <c r="P31" i="1"/>
  <c r="M149" i="1"/>
  <c r="N149" i="1" s="1"/>
  <c r="P149" i="1"/>
  <c r="M296" i="1"/>
  <c r="N296" i="1" s="1"/>
  <c r="P296" i="1"/>
  <c r="M94" i="1"/>
  <c r="N94" i="1" s="1"/>
  <c r="P94" i="1"/>
  <c r="M133" i="1"/>
  <c r="N133" i="1" s="1"/>
  <c r="P133" i="1"/>
  <c r="M150" i="1"/>
  <c r="N150" i="1" s="1"/>
  <c r="P150" i="1"/>
  <c r="M33" i="1"/>
  <c r="N33" i="1" s="1"/>
  <c r="P33" i="1"/>
  <c r="M151" i="1"/>
  <c r="N151" i="1" s="1"/>
  <c r="P151" i="1"/>
  <c r="M273" i="1"/>
  <c r="N273" i="1" s="1"/>
  <c r="P273" i="1"/>
  <c r="M79" i="1"/>
  <c r="N79" i="1" s="1"/>
  <c r="P79" i="1"/>
  <c r="M34" i="1"/>
  <c r="N34" i="1" s="1"/>
  <c r="P34" i="1"/>
  <c r="M153" i="1"/>
  <c r="N153" i="1" s="1"/>
  <c r="P153" i="1"/>
  <c r="M152" i="1"/>
  <c r="N152" i="1" s="1"/>
  <c r="P152" i="1"/>
  <c r="M264" i="1"/>
  <c r="N264" i="1" s="1"/>
  <c r="P264" i="1"/>
  <c r="M275" i="1"/>
  <c r="N275" i="1" s="1"/>
  <c r="P275" i="1"/>
  <c r="M170" i="1"/>
  <c r="N170" i="1" s="1"/>
  <c r="P170" i="1"/>
  <c r="M309" i="1"/>
  <c r="N309" i="1" s="1"/>
  <c r="P309" i="1"/>
  <c r="M95" i="1"/>
  <c r="N95" i="1" s="1"/>
  <c r="P95" i="1"/>
  <c r="M96" i="1"/>
  <c r="N96" i="1" s="1"/>
  <c r="P96" i="1"/>
  <c r="M36" i="1"/>
  <c r="N36" i="1" s="1"/>
  <c r="P36" i="1"/>
  <c r="M97" i="1"/>
  <c r="N97" i="1" s="1"/>
  <c r="P97" i="1"/>
  <c r="M122" i="1"/>
  <c r="N122" i="1" s="1"/>
  <c r="P122" i="1"/>
  <c r="M310" i="1"/>
  <c r="N310" i="1" s="1"/>
  <c r="P310" i="1"/>
  <c r="M98" i="1"/>
  <c r="N98" i="1" s="1"/>
  <c r="P98" i="1"/>
  <c r="M156" i="1"/>
  <c r="N156" i="1" s="1"/>
  <c r="P156" i="1"/>
  <c r="M154" i="1"/>
  <c r="N154" i="1" s="1"/>
  <c r="P154" i="1"/>
  <c r="M155" i="1"/>
  <c r="N155" i="1" s="1"/>
  <c r="P155" i="1"/>
  <c r="M99" i="1"/>
  <c r="N99" i="1" s="1"/>
  <c r="P99" i="1"/>
  <c r="M115" i="1"/>
  <c r="N115" i="1" s="1"/>
  <c r="P115" i="1"/>
  <c r="M54" i="1"/>
  <c r="N54" i="1" s="1"/>
  <c r="P54" i="1"/>
  <c r="M100" i="1"/>
  <c r="N100" i="1" s="1"/>
  <c r="P100" i="1"/>
  <c r="M157" i="1"/>
  <c r="N157" i="1" s="1"/>
  <c r="P157" i="1"/>
  <c r="M101" i="1"/>
  <c r="N101" i="1" s="1"/>
  <c r="P101" i="1"/>
  <c r="M102" i="1"/>
  <c r="N102" i="1" s="1"/>
  <c r="P102" i="1"/>
  <c r="M201" i="1"/>
  <c r="N201" i="1" s="1"/>
  <c r="P201" i="1"/>
  <c r="M37" i="1"/>
  <c r="N37" i="1" s="1"/>
  <c r="P37" i="1"/>
  <c r="M260" i="1"/>
  <c r="N260" i="1" s="1"/>
  <c r="P260" i="1"/>
  <c r="M68" i="1"/>
  <c r="N68" i="1" s="1"/>
  <c r="P68" i="1"/>
  <c r="M226" i="1"/>
  <c r="N226" i="1" s="1"/>
  <c r="P226" i="1"/>
  <c r="M186" i="1"/>
  <c r="N186" i="1" s="1"/>
  <c r="P186" i="1"/>
  <c r="M11" i="1"/>
  <c r="N11" i="1" s="1"/>
  <c r="P11" i="1"/>
  <c r="M38" i="1"/>
  <c r="N38" i="1" s="1"/>
  <c r="P38" i="1"/>
  <c r="M39" i="1"/>
  <c r="N39" i="1" s="1"/>
  <c r="P39" i="1"/>
  <c r="M158" i="1"/>
  <c r="N158" i="1" s="1"/>
  <c r="P158" i="1"/>
  <c r="M159" i="1"/>
  <c r="N159" i="1" s="1"/>
  <c r="P159" i="1"/>
  <c r="M160" i="1"/>
  <c r="N160" i="1" s="1"/>
  <c r="P160" i="1"/>
  <c r="M41" i="1"/>
  <c r="N41" i="1" s="1"/>
  <c r="P41" i="1"/>
  <c r="M238" i="1"/>
  <c r="N238" i="1" s="1"/>
  <c r="P238" i="1"/>
  <c r="M179" i="1"/>
  <c r="N179" i="1" s="1"/>
  <c r="P179" i="1"/>
  <c r="M44" i="1"/>
  <c r="N44" i="1" s="1"/>
  <c r="P44" i="1"/>
  <c r="M45" i="1"/>
  <c r="N45" i="1" s="1"/>
  <c r="P45" i="1"/>
  <c r="M316" i="1"/>
  <c r="N316" i="1" s="1"/>
  <c r="P316" i="1"/>
  <c r="M319" i="1"/>
  <c r="N319" i="1" s="1"/>
  <c r="P319" i="1"/>
  <c r="M72" i="1"/>
  <c r="N72" i="1" s="1"/>
  <c r="P72" i="1"/>
  <c r="M161" i="1"/>
  <c r="N161" i="1" s="1"/>
  <c r="P161" i="1"/>
  <c r="M162" i="1"/>
  <c r="N162" i="1" s="1"/>
  <c r="P162" i="1"/>
  <c r="M118" i="1"/>
  <c r="N118" i="1" s="1"/>
  <c r="P118" i="1"/>
  <c r="M163" i="1"/>
  <c r="N163" i="1" s="1"/>
  <c r="P163" i="1"/>
  <c r="M164" i="1"/>
  <c r="N164" i="1" s="1"/>
  <c r="P164" i="1"/>
  <c r="M107" i="1"/>
  <c r="N107" i="1" s="1"/>
  <c r="P107" i="1"/>
  <c r="M108" i="1"/>
  <c r="N108" i="1" s="1"/>
  <c r="P108" i="1"/>
  <c r="M280" i="1"/>
  <c r="N280" i="1" s="1"/>
  <c r="P280" i="1"/>
  <c r="M223" i="1"/>
  <c r="N223" i="1" s="1"/>
  <c r="P223" i="1"/>
  <c r="M48" i="1"/>
  <c r="N48" i="1" s="1"/>
  <c r="P48" i="1"/>
  <c r="M289" i="1"/>
  <c r="N289" i="1" s="1"/>
  <c r="P289" i="1"/>
  <c r="M51" i="1"/>
  <c r="N51" i="1" s="1"/>
  <c r="P51" i="1"/>
  <c r="M279" i="1"/>
  <c r="N279" i="1" s="1"/>
  <c r="P279" i="1"/>
  <c r="M110" i="1"/>
  <c r="N110" i="1" s="1"/>
  <c r="P110" i="1"/>
  <c r="M166" i="1"/>
  <c r="N166" i="1" s="1"/>
  <c r="P166" i="1"/>
  <c r="M290" i="1"/>
  <c r="N290" i="1" s="1"/>
  <c r="P290" i="1"/>
  <c r="M52" i="1"/>
  <c r="N52" i="1" s="1"/>
  <c r="P52" i="1"/>
  <c r="M175" i="1"/>
  <c r="N175" i="1" s="1"/>
  <c r="P175" i="1"/>
  <c r="M111" i="1"/>
  <c r="N111" i="1" s="1"/>
  <c r="P111" i="1"/>
  <c r="M291" i="1"/>
  <c r="N291" i="1" s="1"/>
  <c r="P291" i="1"/>
  <c r="M176" i="1"/>
  <c r="N176" i="1" s="1"/>
  <c r="P176" i="1"/>
  <c r="M188" i="1"/>
  <c r="N188" i="1" s="1"/>
  <c r="P188" i="1"/>
  <c r="M55" i="1"/>
  <c r="N55" i="1" s="1"/>
  <c r="P55" i="1"/>
  <c r="M114" i="1"/>
  <c r="N114" i="1" s="1"/>
  <c r="P114" i="1"/>
  <c r="M182" i="1"/>
  <c r="N182" i="1" s="1"/>
  <c r="P182" i="1"/>
  <c r="M169" i="1"/>
  <c r="N169" i="1" s="1"/>
  <c r="P169" i="1"/>
  <c r="M311" i="1"/>
  <c r="N311" i="1" s="1"/>
  <c r="P311" i="1"/>
  <c r="M294" i="1"/>
  <c r="N294" i="1" s="1"/>
  <c r="P294" i="1"/>
  <c r="M40" i="1"/>
  <c r="N40" i="1" s="1"/>
  <c r="P40" i="1"/>
  <c r="M103" i="1"/>
  <c r="N103" i="1" s="1"/>
  <c r="P103" i="1"/>
  <c r="M167" i="1"/>
  <c r="N167" i="1" s="1"/>
  <c r="P167" i="1"/>
  <c r="M183" i="1"/>
  <c r="N183" i="1" s="1"/>
  <c r="P183" i="1"/>
  <c r="M75" i="1"/>
  <c r="N75" i="1" s="1"/>
  <c r="P75" i="1"/>
  <c r="M312" i="1"/>
  <c r="N312" i="1" s="1"/>
  <c r="P312" i="1"/>
  <c r="M84" i="1"/>
  <c r="N84" i="1" s="1"/>
  <c r="P84" i="1"/>
  <c r="M86" i="1"/>
  <c r="N86" i="1" s="1"/>
  <c r="P86" i="1"/>
  <c r="M259" i="1"/>
  <c r="N259" i="1" s="1"/>
  <c r="P259" i="1"/>
  <c r="M104" i="1"/>
  <c r="N104" i="1" s="1"/>
  <c r="P104" i="1"/>
  <c r="M106" i="1"/>
  <c r="N106" i="1" s="1"/>
  <c r="P106" i="1"/>
  <c r="M165" i="1"/>
  <c r="N165" i="1" s="1"/>
  <c r="P165" i="1"/>
  <c r="M109" i="1"/>
  <c r="N109" i="1" s="1"/>
  <c r="P109" i="1"/>
  <c r="M313" i="1"/>
  <c r="N313" i="1" s="1"/>
  <c r="P313" i="1"/>
  <c r="M185" i="1"/>
  <c r="N185" i="1" s="1"/>
  <c r="P185" i="1"/>
  <c r="D11" i="2" l="1"/>
  <c r="C11" i="2"/>
  <c r="C8" i="2"/>
  <c r="D7" i="2"/>
  <c r="C6" i="2"/>
  <c r="C4" i="2"/>
  <c r="C9" i="2"/>
  <c r="C5" i="2"/>
  <c r="C7" i="2"/>
  <c r="D5" i="2"/>
  <c r="D8" i="2"/>
  <c r="D4" i="2"/>
  <c r="D6" i="2"/>
  <c r="D9" i="2"/>
  <c r="O185" i="1"/>
  <c r="O313" i="1"/>
  <c r="O109" i="1"/>
  <c r="O165" i="1"/>
  <c r="O106" i="1"/>
  <c r="O104" i="1"/>
  <c r="O259" i="1"/>
  <c r="O86" i="1"/>
  <c r="O84" i="1"/>
  <c r="O312" i="1"/>
  <c r="O75" i="1"/>
  <c r="O183" i="1"/>
  <c r="O167" i="1"/>
  <c r="O103" i="1"/>
  <c r="O40" i="1"/>
  <c r="O294" i="1"/>
  <c r="O311" i="1"/>
  <c r="O169" i="1"/>
  <c r="O182" i="1"/>
  <c r="O114" i="1"/>
  <c r="O55" i="1"/>
  <c r="O188" i="1"/>
  <c r="O176" i="1"/>
  <c r="O291" i="1"/>
  <c r="O111" i="1"/>
  <c r="O175" i="1"/>
  <c r="O52" i="1"/>
  <c r="O290" i="1"/>
  <c r="O166" i="1"/>
  <c r="O110" i="1"/>
  <c r="O279" i="1"/>
  <c r="O51" i="1"/>
  <c r="O289" i="1"/>
  <c r="O48" i="1"/>
  <c r="O223" i="1"/>
  <c r="O280" i="1"/>
  <c r="O108" i="1"/>
  <c r="O107" i="1"/>
  <c r="O164" i="1"/>
  <c r="O163" i="1"/>
  <c r="O118" i="1"/>
  <c r="O162" i="1"/>
  <c r="O161" i="1"/>
  <c r="O72" i="1"/>
  <c r="O319" i="1"/>
  <c r="O316" i="1"/>
  <c r="O45" i="1"/>
  <c r="O44" i="1"/>
  <c r="O179" i="1"/>
  <c r="O238" i="1"/>
  <c r="O41" i="1"/>
  <c r="O160" i="1"/>
  <c r="O159" i="1"/>
  <c r="O158" i="1"/>
  <c r="O39" i="1"/>
  <c r="O38" i="1"/>
  <c r="O11" i="1"/>
  <c r="O186" i="1"/>
  <c r="O226" i="1"/>
  <c r="O68" i="1"/>
  <c r="O260" i="1"/>
  <c r="O37" i="1"/>
  <c r="O201" i="1"/>
  <c r="O102" i="1"/>
  <c r="O101" i="1"/>
  <c r="O157" i="1"/>
  <c r="O100" i="1"/>
  <c r="O54" i="1"/>
  <c r="O115" i="1"/>
  <c r="O99" i="1"/>
  <c r="O155" i="1"/>
  <c r="O154" i="1"/>
  <c r="O156" i="1"/>
  <c r="O98" i="1"/>
  <c r="O310" i="1"/>
  <c r="O122" i="1"/>
  <c r="O97" i="1"/>
  <c r="O36" i="1"/>
  <c r="O96" i="1"/>
  <c r="O95" i="1"/>
  <c r="O309" i="1"/>
  <c r="O170" i="1"/>
  <c r="O275" i="1"/>
  <c r="O264" i="1"/>
  <c r="O152" i="1"/>
  <c r="O153" i="1"/>
  <c r="O34" i="1"/>
  <c r="O79" i="1"/>
  <c r="O273" i="1"/>
  <c r="O151" i="1"/>
  <c r="O33" i="1"/>
  <c r="O150" i="1"/>
  <c r="O133" i="1"/>
  <c r="O94" i="1"/>
  <c r="O296" i="1"/>
  <c r="O149" i="1"/>
  <c r="O31" i="1"/>
  <c r="O32" i="1"/>
  <c r="O286" i="1"/>
  <c r="O304" i="1"/>
  <c r="O30" i="1"/>
  <c r="O117" i="1"/>
  <c r="O208" i="1"/>
  <c r="O303" i="1"/>
  <c r="O28" i="1"/>
  <c r="O29" i="1"/>
  <c r="O222" i="1"/>
  <c r="O93" i="1"/>
  <c r="O27" i="1"/>
  <c r="O253" i="1"/>
  <c r="O91" i="1"/>
  <c r="O250" i="1"/>
  <c r="O270" i="1"/>
  <c r="O229" i="1"/>
  <c r="O113" i="1"/>
  <c r="O112" i="1"/>
  <c r="O221" i="1"/>
  <c r="O148" i="1"/>
  <c r="O26" i="1"/>
  <c r="O90" i="1"/>
  <c r="O147" i="1"/>
  <c r="O251" i="1"/>
  <c r="O25" i="1"/>
  <c r="O285" i="1"/>
  <c r="O237" i="1"/>
  <c r="O267" i="1"/>
  <c r="O284" i="1"/>
  <c r="O220" i="1"/>
  <c r="O89" i="1"/>
  <c r="O172" i="1"/>
  <c r="O282" i="1"/>
  <c r="O70" i="1"/>
  <c r="O281" i="1"/>
  <c r="O283" i="1"/>
  <c r="O88" i="1"/>
  <c r="O144" i="1"/>
  <c r="O145" i="1"/>
  <c r="O306" i="1"/>
  <c r="O219" i="1"/>
  <c r="O246" i="1"/>
  <c r="O199" i="1"/>
  <c r="O198" i="1"/>
  <c r="O228" i="1"/>
  <c r="O318" i="1"/>
  <c r="O23" i="1"/>
  <c r="O321" i="1"/>
  <c r="O21" i="1"/>
  <c r="O143" i="1"/>
  <c r="O22" i="1"/>
  <c r="O168" i="1"/>
  <c r="O87" i="1"/>
  <c r="O302" i="1"/>
  <c r="O196" i="1"/>
  <c r="O142" i="1"/>
  <c r="O217" i="1"/>
  <c r="O320" i="1"/>
  <c r="O269" i="1"/>
  <c r="O83" i="1"/>
  <c r="O206" i="1"/>
  <c r="O317" i="1"/>
  <c r="O82" i="1"/>
  <c r="O216" i="1"/>
  <c r="O215" i="1"/>
  <c r="O141" i="1"/>
  <c r="O80" i="1"/>
  <c r="O81" i="1"/>
  <c r="O120" i="1"/>
  <c r="O178" i="1"/>
  <c r="O301" i="1"/>
  <c r="O232" i="1"/>
  <c r="O195" i="1"/>
  <c r="O255" i="1"/>
  <c r="O300" i="1"/>
  <c r="O214" i="1"/>
  <c r="O236" i="1"/>
  <c r="O231" i="1"/>
  <c r="O177" i="1"/>
  <c r="O78" i="1"/>
  <c r="O194" i="1"/>
  <c r="O235" i="1"/>
  <c r="O243" i="1"/>
  <c r="O274" i="1"/>
  <c r="O299" i="1"/>
  <c r="O60" i="1"/>
  <c r="O258" i="1"/>
  <c r="O77" i="1"/>
  <c r="O76" i="1"/>
  <c r="O180" i="1"/>
  <c r="O224" i="1"/>
  <c r="O213" i="1"/>
  <c r="O20" i="1"/>
  <c r="O184" i="1"/>
  <c r="O298" i="1"/>
  <c r="O212" i="1"/>
  <c r="O74" i="1"/>
  <c r="O211" i="1"/>
  <c r="O171" i="1"/>
  <c r="O210" i="1"/>
  <c r="O139" i="1"/>
  <c r="O204" i="1"/>
  <c r="O19" i="1"/>
  <c r="O71" i="1"/>
  <c r="O138" i="1"/>
  <c r="O69" i="1"/>
  <c r="O191" i="1"/>
  <c r="O266" i="1"/>
  <c r="O209" i="1"/>
  <c r="O245" i="1"/>
  <c r="O265" i="1"/>
  <c r="O181" i="1"/>
  <c r="O241" i="1"/>
  <c r="O297" i="1"/>
  <c r="O67" i="1"/>
  <c r="O136" i="1"/>
  <c r="O66" i="1"/>
  <c r="O135" i="1"/>
  <c r="O5" i="1"/>
  <c r="O134" i="1"/>
  <c r="O18" i="1"/>
  <c r="O240" i="1"/>
  <c r="O50" i="1"/>
  <c r="O244" i="1"/>
  <c r="O239" i="1"/>
  <c r="O65" i="1"/>
  <c r="O295" i="1"/>
  <c r="O16" i="1"/>
  <c r="O268" i="1"/>
  <c r="O49" i="1"/>
  <c r="O277" i="1"/>
  <c r="O14" i="1"/>
  <c r="O15" i="1"/>
  <c r="O272" i="1"/>
  <c r="O276" i="1"/>
  <c r="O207" i="1"/>
  <c r="O132" i="1"/>
  <c r="O263" i="1"/>
  <c r="O64" i="1"/>
  <c r="O234" i="1"/>
  <c r="O249" i="1"/>
  <c r="O63" i="1"/>
  <c r="O252" i="1"/>
  <c r="O61" i="1"/>
  <c r="O130" i="1"/>
  <c r="O293" i="1"/>
  <c r="O131" i="1"/>
  <c r="O230" i="1"/>
  <c r="O105" i="1"/>
  <c r="O308" i="1"/>
  <c r="O271" i="1"/>
  <c r="O344" i="1"/>
  <c r="O146" i="1"/>
  <c r="O129" i="1"/>
  <c r="O218" i="1"/>
  <c r="O10" i="1"/>
  <c r="O58" i="1"/>
  <c r="O59" i="1"/>
  <c r="O205" i="1"/>
  <c r="O128" i="1"/>
  <c r="O57" i="1"/>
  <c r="O85" i="1"/>
  <c r="O56" i="1"/>
  <c r="O345" i="1"/>
  <c r="O35" i="1"/>
  <c r="O292" i="1"/>
  <c r="O203" i="1"/>
  <c r="O9" i="1"/>
  <c r="O307" i="1"/>
  <c r="O127" i="1"/>
  <c r="O53" i="1"/>
  <c r="O92" i="1"/>
  <c r="O140" i="1"/>
  <c r="O346" i="1"/>
  <c r="O343" i="1"/>
  <c r="O8" i="1"/>
  <c r="O174" i="1"/>
  <c r="O73" i="1"/>
  <c r="O7" i="1"/>
  <c r="O62" i="1"/>
  <c r="O248" i="1"/>
  <c r="O124" i="1"/>
  <c r="O202" i="1"/>
  <c r="O288" i="1"/>
  <c r="O257" i="1"/>
  <c r="O242" i="1"/>
  <c r="O137" i="1"/>
  <c r="O262" i="1"/>
  <c r="O315" i="1"/>
  <c r="O247" i="1"/>
  <c r="O47" i="1"/>
  <c r="O261" i="1"/>
  <c r="O2" i="1"/>
  <c r="O46" i="1"/>
  <c r="O42" i="1"/>
  <c r="O287" i="1"/>
  <c r="O123" i="1"/>
  <c r="O4" i="1"/>
  <c r="O256" i="1"/>
  <c r="O314" i="1"/>
  <c r="O116" i="1"/>
  <c r="O200" i="1"/>
  <c r="O24" i="1"/>
  <c r="O197" i="1"/>
  <c r="O121" i="1"/>
  <c r="O126" i="1"/>
  <c r="O125" i="1"/>
  <c r="O193" i="1"/>
  <c r="O192" i="1"/>
  <c r="O278" i="1"/>
  <c r="O6" i="1"/>
  <c r="O17" i="1"/>
  <c r="O43" i="1"/>
  <c r="O119" i="1"/>
  <c r="O254" i="1"/>
  <c r="O13" i="1"/>
  <c r="O190" i="1"/>
  <c r="O225" i="1"/>
  <c r="O12" i="1"/>
  <c r="O233" i="1"/>
  <c r="O227" i="1"/>
  <c r="O305" i="1"/>
  <c r="O189" i="1"/>
  <c r="O3" i="1"/>
  <c r="O187" i="1"/>
  <c r="O173" i="1"/>
</calcChain>
</file>

<file path=xl/comments1.xml><?xml version="1.0" encoding="utf-8"?>
<comments xmlns="http://schemas.openxmlformats.org/spreadsheetml/2006/main">
  <authors>
    <author>AsposeUser</author>
  </authors>
  <commentList>
    <comment ref="H26" authorId="0">
      <text>
        <r>
          <rPr>
            <sz val="10"/>
            <rFont val="Arial"/>
            <family val="2"/>
          </rPr>
          <t>Acá en el cometario puso: "0,94" pero en el link figura: "o,91" -- miércoles, 01 de septiembre de 2010 11:58:45</t>
        </r>
      </text>
    </comment>
    <comment ref="B187" authorId="0">
      <text>
        <r>
          <rPr>
            <sz val="10"/>
            <rFont val="Arial"/>
            <family val="2"/>
          </rPr>
          <t>Éste ya lo hizo, pero le había salido otra cosa xD -- miércoles, 01 de septiembre de 2010 12:29:26</t>
        </r>
      </text>
    </comment>
    <comment ref="F279" authorId="0">
      <text>
        <r>
          <rPr>
            <sz val="10"/>
            <rFont val="Arial"/>
            <family val="2"/>
          </rPr>
          <t>Decía 400 kb. Se pone así?
 -- miércoles, 08 de septiembre de 2010 17:30:23</t>
        </r>
      </text>
    </comment>
  </commentList>
</comments>
</file>

<file path=xl/sharedStrings.xml><?xml version="1.0" encoding="utf-8"?>
<sst xmlns="http://schemas.openxmlformats.org/spreadsheetml/2006/main" count="1969" uniqueCount="498">
  <si>
    <t>Gigared S.A.</t>
  </si>
  <si>
    <t>F@bio</t>
  </si>
  <si>
    <t>Insert</t>
  </si>
  <si>
    <t>Microcentro</t>
  </si>
  <si>
    <t>Nelson</t>
  </si>
  <si>
    <t>Chacabuco</t>
  </si>
  <si>
    <t>Sunchales</t>
  </si>
  <si>
    <t>Iplan</t>
  </si>
  <si>
    <t>Buenos Aires</t>
  </si>
  <si>
    <t>Bahía Blanca</t>
  </si>
  <si>
    <t>Alasam</t>
  </si>
  <si>
    <t>Matias.JL</t>
  </si>
  <si>
    <t>C.A.B.A.</t>
  </si>
  <si>
    <t>Villa Bosh</t>
  </si>
  <si>
    <t>Capital</t>
  </si>
  <si>
    <t>Isidro</t>
  </si>
  <si>
    <t>Itc</t>
  </si>
  <si>
    <t>La_ketu</t>
  </si>
  <si>
    <t>Telpin</t>
  </si>
  <si>
    <t>Martín</t>
  </si>
  <si>
    <t>Esteban</t>
  </si>
  <si>
    <t>?</t>
  </si>
  <si>
    <t>Flores</t>
  </si>
  <si>
    <t>Villa Celina</t>
  </si>
  <si>
    <t>Dif e/ upload medido y contratado</t>
  </si>
  <si>
    <t>Zona Norte</t>
  </si>
  <si>
    <t>Barrio Norte</t>
  </si>
  <si>
    <t>Telmex</t>
  </si>
  <si>
    <t>Gualeguaychú</t>
  </si>
  <si>
    <t>Monserrat</t>
  </si>
  <si>
    <t>San Rafael</t>
  </si>
  <si>
    <t>Tyn</t>
  </si>
  <si>
    <t>Upload medido</t>
  </si>
  <si>
    <t>Monte Grande</t>
  </si>
  <si>
    <t>Diego Heredia</t>
  </si>
  <si>
    <t>Villa María</t>
  </si>
  <si>
    <t>Emilio</t>
  </si>
  <si>
    <t>Galvez</t>
  </si>
  <si>
    <t>Ezeiza</t>
  </si>
  <si>
    <t>Perseo</t>
  </si>
  <si>
    <t>09/13/2010</t>
  </si>
  <si>
    <t>Dgp88</t>
  </si>
  <si>
    <t>Mauricio</t>
  </si>
  <si>
    <t>Parque Avellaneda</t>
  </si>
  <si>
    <t>Cooperativa de Embalse</t>
  </si>
  <si>
    <t>Pollo</t>
  </si>
  <si>
    <t>Gustavo Candido</t>
  </si>
  <si>
    <t>Telered</t>
  </si>
  <si>
    <t>Chubut</t>
  </si>
  <si>
    <t>Nor Bert</t>
  </si>
  <si>
    <t>Marcelo Monzón</t>
  </si>
  <si>
    <t>Gaston</t>
  </si>
  <si>
    <t>Juan</t>
  </si>
  <si>
    <t>Nonogasta</t>
  </si>
  <si>
    <t>Uol Sinectis</t>
  </si>
  <si>
    <t>Andrés</t>
  </si>
  <si>
    <t>Claudiña</t>
  </si>
  <si>
    <t>Mario Farías</t>
  </si>
  <si>
    <t>Ger</t>
  </si>
  <si>
    <t>Barracas</t>
  </si>
  <si>
    <t>Franco Guevara</t>
  </si>
  <si>
    <t>Allen</t>
  </si>
  <si>
    <t>Augusto</t>
  </si>
  <si>
    <t>Movistar</t>
  </si>
  <si>
    <t>Silvia</t>
  </si>
  <si>
    <t>Alberto</t>
  </si>
  <si>
    <t>Juanhein</t>
  </si>
  <si>
    <t>Gonzalo</t>
  </si>
  <si>
    <t>Servicio Corporativo iPLAN</t>
  </si>
  <si>
    <t>Florida</t>
  </si>
  <si>
    <t>Corrientes</t>
  </si>
  <si>
    <t>Provincia</t>
  </si>
  <si>
    <t>Ivana</t>
  </si>
  <si>
    <t>Mariano</t>
  </si>
  <si>
    <t>Betus</t>
  </si>
  <si>
    <t>Gustavo F. B.</t>
  </si>
  <si>
    <t>Feder</t>
  </si>
  <si>
    <t>Analia Herrera</t>
  </si>
  <si>
    <t>Miguel</t>
  </si>
  <si>
    <t>Escobar</t>
  </si>
  <si>
    <t>Guido Vazquez</t>
  </si>
  <si>
    <t>Fgg</t>
  </si>
  <si>
    <t>Estela</t>
  </si>
  <si>
    <t>Firmat</t>
  </si>
  <si>
    <t>Coghland</t>
  </si>
  <si>
    <t>Marcelo Font</t>
  </si>
  <si>
    <t>Localidad</t>
  </si>
  <si>
    <t>Luis Alejandro</t>
  </si>
  <si>
    <t>Xenome</t>
  </si>
  <si>
    <t>Fede</t>
  </si>
  <si>
    <t>Avellaneda</t>
  </si>
  <si>
    <t>Vero</t>
  </si>
  <si>
    <t>Sebastian</t>
  </si>
  <si>
    <t>Emiliano</t>
  </si>
  <si>
    <t>Comodoro Rivadavia</t>
  </si>
  <si>
    <t>Express de Cablehogar</t>
  </si>
  <si>
    <t>Pasutti Jeronimo</t>
  </si>
  <si>
    <t>Bragado</t>
  </si>
  <si>
    <t>Carolina</t>
  </si>
  <si>
    <t>Morón</t>
  </si>
  <si>
    <t>Cristian</t>
  </si>
  <si>
    <t>Paraná</t>
  </si>
  <si>
    <t>-Resumen</t>
  </si>
  <si>
    <t>Quilmes</t>
  </si>
  <si>
    <t>0.36</t>
  </si>
  <si>
    <t>Villa Pueyrredon</t>
  </si>
  <si>
    <t>Las Termas de Rio Hondo</t>
  </si>
  <si>
    <t>Cegnet Cooperativa</t>
  </si>
  <si>
    <t>Ismael</t>
  </si>
  <si>
    <t>Rforgione</t>
  </si>
  <si>
    <t>Leonardo</t>
  </si>
  <si>
    <t>Julian</t>
  </si>
  <si>
    <t>José C. Paz</t>
  </si>
  <si>
    <t>Concordia</t>
  </si>
  <si>
    <t>Valeria</t>
  </si>
  <si>
    <t>Puerto Madryn</t>
  </si>
  <si>
    <t>Posadas</t>
  </si>
  <si>
    <t>Yotoo</t>
  </si>
  <si>
    <t>Monte Castro</t>
  </si>
  <si>
    <t>Merlo</t>
  </si>
  <si>
    <t>Ser Indaclub</t>
  </si>
  <si>
    <t>CYC</t>
  </si>
  <si>
    <t>0.25</t>
  </si>
  <si>
    <t xml:space="preserve">Daniel </t>
  </si>
  <si>
    <t>Junín</t>
  </si>
  <si>
    <t>César Ortega</t>
  </si>
  <si>
    <t>Jujuy</t>
  </si>
  <si>
    <t>Centu</t>
  </si>
  <si>
    <t>Mcjavi</t>
  </si>
  <si>
    <t>Dlgiuliani</t>
  </si>
  <si>
    <t>Sunchanet</t>
  </si>
  <si>
    <t xml:space="preserve">Diego Martin </t>
  </si>
  <si>
    <t>Agustin</t>
  </si>
  <si>
    <t>Guillermo</t>
  </si>
  <si>
    <t>Tigre</t>
  </si>
  <si>
    <t>Matias</t>
  </si>
  <si>
    <t>Martin</t>
  </si>
  <si>
    <t>Riío Segundo</t>
  </si>
  <si>
    <t>Damián</t>
  </si>
  <si>
    <t>Kerveruz</t>
  </si>
  <si>
    <t>Jalao</t>
  </si>
  <si>
    <t>País</t>
  </si>
  <si>
    <t>Leo</t>
  </si>
  <si>
    <t>Temperley</t>
  </si>
  <si>
    <t>Isaias Moris</t>
  </si>
  <si>
    <t>San Miguel de Tucumán</t>
  </si>
  <si>
    <t>Mica</t>
  </si>
  <si>
    <t>Oscar Tarrio</t>
  </si>
  <si>
    <t>BVNet S.A.</t>
  </si>
  <si>
    <t>Richi Central</t>
  </si>
  <si>
    <t>Ciudadela</t>
  </si>
  <si>
    <t>Okrus</t>
  </si>
  <si>
    <t>Arielitus</t>
  </si>
  <si>
    <t>Broandbandtech S.A.</t>
  </si>
  <si>
    <t>Mc</t>
  </si>
  <si>
    <t>Daniel</t>
  </si>
  <si>
    <t>San Critóbal</t>
  </si>
  <si>
    <t>Río Cuarto</t>
  </si>
  <si>
    <t>Ezequiel Hernán Villanueva</t>
  </si>
  <si>
    <t>Jerato</t>
  </si>
  <si>
    <t>Matiasm15</t>
  </si>
  <si>
    <t>Santa Rosa de Calamuchito</t>
  </si>
  <si>
    <t>Carcaraña</t>
  </si>
  <si>
    <t>Jorge Isidro</t>
  </si>
  <si>
    <t>Florencio Varela</t>
  </si>
  <si>
    <t>Fibertel</t>
  </si>
  <si>
    <t>San Martín</t>
  </si>
  <si>
    <t>Catamarca</t>
  </si>
  <si>
    <t>Ezequiel</t>
  </si>
  <si>
    <t>Andres</t>
  </si>
  <si>
    <t>Punta Alta</t>
  </si>
  <si>
    <t>San Pedro</t>
  </si>
  <si>
    <t>Chaosangelzero</t>
  </si>
  <si>
    <t>Walter</t>
  </si>
  <si>
    <t>Neuquén</t>
  </si>
  <si>
    <t>Ernesto</t>
  </si>
  <si>
    <t>Eljorgeba</t>
  </si>
  <si>
    <t>Arnet</t>
  </si>
  <si>
    <t>Villa Luro</t>
  </si>
  <si>
    <t>Guri</t>
  </si>
  <si>
    <t>Río Negro</t>
  </si>
  <si>
    <t>Guillermo Libsfrant</t>
  </si>
  <si>
    <t>Recoleta</t>
  </si>
  <si>
    <t>Gerardo</t>
  </si>
  <si>
    <t>Jorge Alejandro</t>
  </si>
  <si>
    <t>Tincho</t>
  </si>
  <si>
    <t>Sylvester</t>
  </si>
  <si>
    <t>Claudio</t>
  </si>
  <si>
    <t>Chulee</t>
  </si>
  <si>
    <t>German</t>
  </si>
  <si>
    <t>Misiones</t>
  </si>
  <si>
    <t>Wizard</t>
  </si>
  <si>
    <t>Oscar</t>
  </si>
  <si>
    <t>Rivadavia</t>
  </si>
  <si>
    <t>Max Damage</t>
  </si>
  <si>
    <t>Tucumán</t>
  </si>
  <si>
    <t>Upload contratado</t>
  </si>
  <si>
    <t>Manuel</t>
  </si>
  <si>
    <t>Dif e/ download medido y contratado</t>
  </si>
  <si>
    <t>San Nicolás</t>
  </si>
  <si>
    <t>Rosa</t>
  </si>
  <si>
    <t>-Ubicacion</t>
  </si>
  <si>
    <t>Chapu</t>
  </si>
  <si>
    <t>Núñez</t>
  </si>
  <si>
    <t>Entre Ríos</t>
  </si>
  <si>
    <t>Frank</t>
  </si>
  <si>
    <t>Reconquista</t>
  </si>
  <si>
    <t>Olivos</t>
  </si>
  <si>
    <t>Usuario</t>
  </si>
  <si>
    <t>Mariangeles</t>
  </si>
  <si>
    <t>Sergiogrossi</t>
  </si>
  <si>
    <t>Almagro</t>
  </si>
  <si>
    <t>Ricardo Noé</t>
  </si>
  <si>
    <t>Celuwolf</t>
  </si>
  <si>
    <t>Download medido</t>
  </si>
  <si>
    <t>Benavidez</t>
  </si>
  <si>
    <t>Ushuaia</t>
  </si>
  <si>
    <t>Fabian</t>
  </si>
  <si>
    <t>Xciclopex</t>
  </si>
  <si>
    <t>Aegislaetis</t>
  </si>
  <si>
    <t>Ariana</t>
  </si>
  <si>
    <t>Tierra del Fuego</t>
  </si>
  <si>
    <t>David Cantero</t>
  </si>
  <si>
    <t>Car</t>
  </si>
  <si>
    <t>Sugus Deejay</t>
  </si>
  <si>
    <t>Axel</t>
  </si>
  <si>
    <t>Maipú</t>
  </si>
  <si>
    <t>Fecha</t>
  </si>
  <si>
    <t>Juan Carlos</t>
  </si>
  <si>
    <t>Max</t>
  </si>
  <si>
    <t>San Juan</t>
  </si>
  <si>
    <t>Killmes</t>
  </si>
  <si>
    <t>Charata</t>
  </si>
  <si>
    <t>Proveedor</t>
  </si>
  <si>
    <t>Pinamar</t>
  </si>
  <si>
    <t>Nodosud S.A.</t>
  </si>
  <si>
    <t>Santiago del Estero</t>
  </si>
  <si>
    <t>Río Grande</t>
  </si>
  <si>
    <t>Oskar</t>
  </si>
  <si>
    <t>Parque Patricios</t>
  </si>
  <si>
    <t>Burzaco</t>
  </si>
  <si>
    <t>Marcelo</t>
  </si>
  <si>
    <t>Gustavo</t>
  </si>
  <si>
    <t>Agustín</t>
  </si>
  <si>
    <t>Daniel Muñoz</t>
  </si>
  <si>
    <t>Carlos</t>
  </si>
  <si>
    <t>Despeñaderos</t>
  </si>
  <si>
    <t>Wifi</t>
  </si>
  <si>
    <t>Casilda</t>
  </si>
  <si>
    <t>Jsmetli</t>
  </si>
  <si>
    <t>Cipolletti</t>
  </si>
  <si>
    <t>San Salvador de Jujuy</t>
  </si>
  <si>
    <t>San Isidro</t>
  </si>
  <si>
    <t>Lavallol</t>
  </si>
  <si>
    <t>Concepción del Uruguay</t>
  </si>
  <si>
    <t>Bella Vista</t>
  </si>
  <si>
    <t>Castelar</t>
  </si>
  <si>
    <t>Palpalá</t>
  </si>
  <si>
    <t>Boedo</t>
  </si>
  <si>
    <t>Speedy</t>
  </si>
  <si>
    <t>Download contratado</t>
  </si>
  <si>
    <t>Trelew</t>
  </si>
  <si>
    <t>Gabriel</t>
  </si>
  <si>
    <t>Mauro</t>
  </si>
  <si>
    <t>Villa Adela</t>
  </si>
  <si>
    <t>Caballero Rojo</t>
  </si>
  <si>
    <t>Mataderos</t>
  </si>
  <si>
    <t>Salta</t>
  </si>
  <si>
    <t xml:space="preserve">Lucas </t>
  </si>
  <si>
    <t>Servinet</t>
  </si>
  <si>
    <t>Directv NET</t>
  </si>
  <si>
    <t>Xergio</t>
  </si>
  <si>
    <t>Boogie</t>
  </si>
  <si>
    <t>Mendoza</t>
  </si>
  <si>
    <t>Lanus</t>
  </si>
  <si>
    <t>Sebas</t>
  </si>
  <si>
    <t>Jorge Luis Fourcade</t>
  </si>
  <si>
    <t>Ramiro</t>
  </si>
  <si>
    <t>Zárate</t>
  </si>
  <si>
    <t>Villa Urquiza</t>
  </si>
  <si>
    <t>Daniel de Salta</t>
  </si>
  <si>
    <t>Leandro</t>
  </si>
  <si>
    <t>Umba</t>
  </si>
  <si>
    <t>Danidaniel</t>
  </si>
  <si>
    <t>Willy</t>
  </si>
  <si>
    <t>Silvia Núñez</t>
  </si>
  <si>
    <t>Patricio</t>
  </si>
  <si>
    <t>Daniel Alvarez</t>
  </si>
  <si>
    <t>Ranelagh</t>
  </si>
  <si>
    <t>Gral. Alvear</t>
  </si>
  <si>
    <t>Floresta</t>
  </si>
  <si>
    <t>Mar del Plata</t>
  </si>
  <si>
    <t>Freyre</t>
  </si>
  <si>
    <t>Victor</t>
  </si>
  <si>
    <t>JHFM</t>
  </si>
  <si>
    <t>Belgrano</t>
  </si>
  <si>
    <t>Formosa</t>
  </si>
  <si>
    <t>Franco</t>
  </si>
  <si>
    <t>Reinaldo Minutillo</t>
  </si>
  <si>
    <t>Alejandro</t>
  </si>
  <si>
    <t>Vicente López</t>
  </si>
  <si>
    <t>San Fernando</t>
  </si>
  <si>
    <t>Rufino</t>
  </si>
  <si>
    <t>Raul338</t>
  </si>
  <si>
    <t>Tito</t>
  </si>
  <si>
    <t>Diego J. Gramajo</t>
  </si>
  <si>
    <t>Nicoc77</t>
  </si>
  <si>
    <t>Ezokan</t>
  </si>
  <si>
    <t>Ceonline</t>
  </si>
  <si>
    <t>Maxi</t>
  </si>
  <si>
    <t>Bell Ville</t>
  </si>
  <si>
    <t>Olavarría</t>
  </si>
  <si>
    <t>Gus</t>
  </si>
  <si>
    <t>Tano</t>
  </si>
  <si>
    <t>Sergio</t>
  </si>
  <si>
    <t>Colegiales</t>
  </si>
  <si>
    <t>Sir_Sayco</t>
  </si>
  <si>
    <t>Santo Tomé</t>
  </si>
  <si>
    <t>Jesús</t>
  </si>
  <si>
    <t>Jorge Wilton</t>
  </si>
  <si>
    <t>Rafael</t>
  </si>
  <si>
    <t>La Pampa</t>
  </si>
  <si>
    <t>Villa Carlos Paz</t>
  </si>
  <si>
    <t>Pontevedra</t>
  </si>
  <si>
    <t>Sla_leandrin</t>
  </si>
  <si>
    <t>San Telmo</t>
  </si>
  <si>
    <t>Diego Germán Gonzalez</t>
  </si>
  <si>
    <t>Lucas</t>
  </si>
  <si>
    <t>Colón</t>
  </si>
  <si>
    <t>Anselmo W</t>
  </si>
  <si>
    <t>Valle Viejo</t>
  </si>
  <si>
    <t>Santa Fé</t>
  </si>
  <si>
    <t>Julgon</t>
  </si>
  <si>
    <t>Twist</t>
  </si>
  <si>
    <t>-Calidad</t>
  </si>
  <si>
    <t>Federico</t>
  </si>
  <si>
    <t>Joze</t>
  </si>
  <si>
    <t>La Plata</t>
  </si>
  <si>
    <t>Garfield</t>
  </si>
  <si>
    <t>Villa Mercedes</t>
  </si>
  <si>
    <t>Resistencia</t>
  </si>
  <si>
    <t>Saul</t>
  </si>
  <si>
    <t>Godoy Cruz</t>
  </si>
  <si>
    <t>Balcarce</t>
  </si>
  <si>
    <t>Eman</t>
  </si>
  <si>
    <t>Villa Nueva</t>
  </si>
  <si>
    <t>Jose Luis</t>
  </si>
  <si>
    <t>Mercedes</t>
  </si>
  <si>
    <t>Lucas Sastre</t>
  </si>
  <si>
    <t>Cable Express S.A.</t>
  </si>
  <si>
    <t>Alre</t>
  </si>
  <si>
    <t>Facundo</t>
  </si>
  <si>
    <t>Raul</t>
  </si>
  <si>
    <t>Chos Malal</t>
  </si>
  <si>
    <t>Martin Miguel</t>
  </si>
  <si>
    <t>Jme</t>
  </si>
  <si>
    <t>Menduco</t>
  </si>
  <si>
    <t>Villa del Parque</t>
  </si>
  <si>
    <t>Mario</t>
  </si>
  <si>
    <t>Fiberway</t>
  </si>
  <si>
    <t>Diego</t>
  </si>
  <si>
    <t>Sion</t>
  </si>
  <si>
    <t>Ariel</t>
  </si>
  <si>
    <t>Pilar</t>
  </si>
  <si>
    <t>Ignacio Ezcurra</t>
  </si>
  <si>
    <t>Dorrego</t>
  </si>
  <si>
    <t>Alta Gracia</t>
  </si>
  <si>
    <t>BM Soluciones</t>
  </si>
  <si>
    <t>Omar</t>
  </si>
  <si>
    <t>Caballito</t>
  </si>
  <si>
    <t>Villa Constitución</t>
  </si>
  <si>
    <t>Luján</t>
  </si>
  <si>
    <t>Soguor</t>
  </si>
  <si>
    <t>Oro Verde</t>
  </si>
  <si>
    <t>Maraino</t>
  </si>
  <si>
    <t>César</t>
  </si>
  <si>
    <t xml:space="preserve">Germán </t>
  </si>
  <si>
    <t>Agustin Ranu</t>
  </si>
  <si>
    <t>Paternal</t>
  </si>
  <si>
    <t>Megacable</t>
  </si>
  <si>
    <t>Rata</t>
  </si>
  <si>
    <t>Verónica</t>
  </si>
  <si>
    <t>San Cristóbal</t>
  </si>
  <si>
    <t>Fernando</t>
  </si>
  <si>
    <t>Berazategui</t>
  </si>
  <si>
    <t>MasterSAT(WiFi Telefónica)</t>
  </si>
  <si>
    <t>Centro</t>
  </si>
  <si>
    <t>Paux_crisis</t>
  </si>
  <si>
    <t>Capital Cofico</t>
  </si>
  <si>
    <t>Horacio</t>
  </si>
  <si>
    <t>Javucho</t>
  </si>
  <si>
    <t>Balvanera</t>
  </si>
  <si>
    <t>Nico</t>
  </si>
  <si>
    <t>Luis</t>
  </si>
  <si>
    <t>José</t>
  </si>
  <si>
    <t>Palermo</t>
  </si>
  <si>
    <t>Ingeniero Maschwitz</t>
  </si>
  <si>
    <t>Lomas de Zamora</t>
  </si>
  <si>
    <t>Telecentro</t>
  </si>
  <si>
    <t>Congreso</t>
  </si>
  <si>
    <t>Constitución</t>
  </si>
  <si>
    <t>Rosario</t>
  </si>
  <si>
    <t>Sociedad Cooperativa Popular Ltda.</t>
  </si>
  <si>
    <t>Ciudad</t>
  </si>
  <si>
    <t>Argentina</t>
  </si>
  <si>
    <t>Tomas</t>
  </si>
  <si>
    <t>Zoretman</t>
  </si>
  <si>
    <t>Necochea</t>
  </si>
  <si>
    <t>Anibal</t>
  </si>
  <si>
    <t>Ache</t>
  </si>
  <si>
    <t>Ricardo Anazaldo</t>
  </si>
  <si>
    <t>Yamil</t>
  </si>
  <si>
    <t>Destructor85</t>
  </si>
  <si>
    <t>Santa Rosa</t>
  </si>
  <si>
    <t>Gonzalez Catán</t>
  </si>
  <si>
    <t>Matías</t>
  </si>
  <si>
    <t>Meneraing</t>
  </si>
  <si>
    <t>Barranqueras</t>
  </si>
  <si>
    <t>Ramos Mejía</t>
  </si>
  <si>
    <t>Madrugado</t>
  </si>
  <si>
    <t>Chajari</t>
  </si>
  <si>
    <t>Elocofede</t>
  </si>
  <si>
    <t>San Luis</t>
  </si>
  <si>
    <t>Red-devil</t>
  </si>
  <si>
    <t>Lanus Oeste</t>
  </si>
  <si>
    <t>Gedece</t>
  </si>
  <si>
    <t>Ruloxf</t>
  </si>
  <si>
    <t>Libertad</t>
  </si>
  <si>
    <t>Segio</t>
  </si>
  <si>
    <t>Liniers</t>
  </si>
  <si>
    <t>Calcaterra Luciano</t>
  </si>
  <si>
    <t>Julio</t>
  </si>
  <si>
    <t>Pablo</t>
  </si>
  <si>
    <t>Jconeto</t>
  </si>
  <si>
    <t>La Rioja</t>
  </si>
  <si>
    <t>Javier</t>
  </si>
  <si>
    <t>Marcos Paz</t>
  </si>
  <si>
    <t>Hugo</t>
  </si>
  <si>
    <t>RTC</t>
  </si>
  <si>
    <t>Jorge</t>
  </si>
  <si>
    <t>Nueva Córdoba</t>
  </si>
  <si>
    <t>Chaco</t>
  </si>
  <si>
    <t>S.M. De Tucumán</t>
  </si>
  <si>
    <t>Rlo</t>
  </si>
  <si>
    <t>Enrique</t>
  </si>
  <si>
    <t>Córdoba</t>
  </si>
  <si>
    <t>Ignacio</t>
  </si>
  <si>
    <t>Juliosy</t>
  </si>
  <si>
    <t>Pistolcrazy</t>
  </si>
  <si>
    <t>Personal</t>
  </si>
  <si>
    <t>Darío</t>
  </si>
  <si>
    <t>Aso34</t>
  </si>
  <si>
    <t>Embalse</t>
  </si>
  <si>
    <t>Total general</t>
  </si>
  <si>
    <t>Speedy Corporativo</t>
  </si>
  <si>
    <t>Otros</t>
  </si>
  <si>
    <t>Abonados</t>
  </si>
  <si>
    <t>Share</t>
  </si>
  <si>
    <t>Total respuestas</t>
  </si>
  <si>
    <t>Diferencia promedio entre velocidad de download medida y contratada</t>
  </si>
  <si>
    <t>Aux</t>
  </si>
  <si>
    <t>Otro</t>
  </si>
  <si>
    <t>Datos</t>
  </si>
  <si>
    <t>Promedio</t>
  </si>
  <si>
    <t>Diferencia</t>
  </si>
  <si>
    <t>Usuarios</t>
  </si>
  <si>
    <t>San Luis (2)</t>
  </si>
  <si>
    <t>Santiago del Estero (4)</t>
  </si>
  <si>
    <t>Jujuy (4)</t>
  </si>
  <si>
    <t>La Pampa (1)</t>
  </si>
  <si>
    <t>San Juan (1)</t>
  </si>
  <si>
    <t>Neuquén (6)</t>
  </si>
  <si>
    <t>Formosa (1)</t>
  </si>
  <si>
    <t>Corrientes (7)</t>
  </si>
  <si>
    <t>Entre Ríos (12)</t>
  </si>
  <si>
    <t>Córdoba (40)</t>
  </si>
  <si>
    <t>Río Negro (2)</t>
  </si>
  <si>
    <t>Tucumán (8)</t>
  </si>
  <si>
    <t>Salta (7)</t>
  </si>
  <si>
    <t>Catamarca (2)</t>
  </si>
  <si>
    <t>Chaco (7)</t>
  </si>
  <si>
    <t>C.A.B.A. (56)</t>
  </si>
  <si>
    <t>Mendoza (8)</t>
  </si>
  <si>
    <t>Santa Fé (26)</t>
  </si>
  <si>
    <t>La Rioja (2)</t>
  </si>
  <si>
    <t>Buenos Aires (116)</t>
  </si>
  <si>
    <t>Misiones (1)</t>
  </si>
  <si>
    <t>Chubut (6)</t>
  </si>
  <si>
    <t>Tierra del Fuego (5)</t>
  </si>
  <si>
    <t>Promedio total (324)</t>
  </si>
  <si>
    <t>Telecentro (9)</t>
  </si>
  <si>
    <t>Arnet (100)</t>
  </si>
  <si>
    <t>Fibertel (93)</t>
  </si>
  <si>
    <t>Uol Sinectis (4)</t>
  </si>
  <si>
    <t>Otros (34)</t>
  </si>
  <si>
    <t>Speedy (80)</t>
  </si>
  <si>
    <t>RESULTADO</t>
  </si>
  <si>
    <t>CONECTADOS VIA CELULAR, NO LOS TUVIMOS EN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</si>
</sst>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###############"/>
    <numFmt numFmtId="165" formatCode="#,##0.0"/>
    <numFmt numFmtId="166" formatCode="m/d/yyyy;@"/>
    <numFmt numFmtId="167" formatCode="0.0%"/>
  </numFmts>
  <fonts count="2" x14ac:knownFonts="1">
    <font>
      <sz val="10"/>
      <name val="Arial"/>
      <family val="2"/>
    </font>
    <font>
      <sz val="10"/>
      <color theme="4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2" borderId="0" xfId="0" applyNumberFormat="1" applyFont="1" applyFill="1" applyAlignment="1">
      <alignment horizontal="center" vertical="center" wrapText="1"/>
    </xf>
    <xf numFmtId="164" fontId="0" fillId="2" borderId="0" xfId="0" applyNumberFormat="1" applyFont="1" applyFill="1" applyAlignment="1">
      <alignment horizontal="center" vertical="center" wrapText="1"/>
    </xf>
    <xf numFmtId="165" fontId="0" fillId="2" borderId="0" xfId="0" applyNumberFormat="1" applyFont="1" applyFill="1" applyAlignment="1">
      <alignment horizontal="center" vertical="center" wrapText="1"/>
    </xf>
    <xf numFmtId="0" fontId="0" fillId="3" borderId="0" xfId="0" applyNumberFormat="1" applyFont="1" applyFill="1" applyAlignment="1">
      <alignment horizontal="center" vertical="center" wrapText="1"/>
    </xf>
    <xf numFmtId="0" fontId="0" fillId="3" borderId="0" xfId="0" applyNumberFormat="1" applyFont="1" applyFill="1" applyAlignment="1">
      <alignment vertical="center" wrapText="1"/>
    </xf>
    <xf numFmtId="0" fontId="0" fillId="0" borderId="0" xfId="0" applyNumberFormat="1" applyFont="1" applyFill="1" applyAlignment="1">
      <alignment vertical="center" wrapText="1"/>
    </xf>
    <xf numFmtId="0" fontId="0" fillId="4" borderId="0" xfId="0" applyNumberFormat="1" applyFont="1" applyFill="1" applyAlignment="1">
      <alignment horizontal="left" vertical="center" wrapText="1"/>
    </xf>
    <xf numFmtId="164" fontId="0" fillId="4" borderId="0" xfId="0" applyNumberFormat="1" applyFont="1" applyFill="1" applyAlignment="1">
      <alignment horizontal="left" vertical="center" wrapText="1"/>
    </xf>
    <xf numFmtId="9" fontId="0" fillId="0" borderId="0" xfId="0" applyNumberFormat="1" applyFont="1" applyFill="1" applyAlignment="1">
      <alignment horizontal="center" vertical="center" wrapText="1"/>
    </xf>
    <xf numFmtId="166" fontId="0" fillId="4" borderId="0" xfId="0" applyNumberFormat="1" applyFont="1" applyFill="1" applyAlignment="1">
      <alignment horizontal="left" vertical="center" wrapText="1"/>
    </xf>
    <xf numFmtId="165" fontId="0" fillId="4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horizontal="center" vertical="center" wrapText="1"/>
    </xf>
    <xf numFmtId="0" fontId="0" fillId="5" borderId="0" xfId="0" applyNumberFormat="1" applyFont="1" applyFill="1" applyAlignment="1">
      <alignment horizontal="center" vertical="center" wrapText="1"/>
    </xf>
    <xf numFmtId="0" fontId="0" fillId="5" borderId="0" xfId="0" applyNumberFormat="1" applyFont="1" applyFill="1" applyAlignment="1">
      <alignment vertical="center" wrapText="1"/>
    </xf>
    <xf numFmtId="0" fontId="0" fillId="5" borderId="0" xfId="0" applyFill="1">
      <alignment vertical="center"/>
    </xf>
    <xf numFmtId="0" fontId="1" fillId="6" borderId="0" xfId="0" applyNumberFormat="1" applyFont="1" applyFill="1" applyAlignment="1">
      <alignment horizontal="center" vertical="center" wrapText="1"/>
    </xf>
    <xf numFmtId="164" fontId="1" fillId="6" borderId="0" xfId="0" applyNumberFormat="1" applyFont="1" applyFill="1" applyAlignment="1">
      <alignment horizontal="center" vertical="center" wrapText="1"/>
    </xf>
    <xf numFmtId="165" fontId="1" fillId="6" borderId="0" xfId="0" applyNumberFormat="1" applyFont="1" applyFill="1" applyAlignment="1">
      <alignment horizontal="center" vertical="center" wrapText="1"/>
    </xf>
    <xf numFmtId="0" fontId="1" fillId="6" borderId="0" xfId="0" applyNumberFormat="1" applyFont="1" applyFill="1" applyAlignment="1">
      <alignment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pivotButton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vertical="center" wrapText="1"/>
    </xf>
    <xf numFmtId="9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6" borderId="0" xfId="0" applyNumberFormat="1" applyFont="1" applyFill="1" applyAlignment="1">
      <alignment vertical="center" wrapText="1"/>
    </xf>
    <xf numFmtId="0" fontId="0" fillId="0" borderId="0" xfId="0" applyBorder="1" applyAlignment="1">
      <alignment vertical="center" wrapText="1"/>
    </xf>
    <xf numFmtId="9" fontId="0" fillId="0" borderId="0" xfId="0" applyNumberFormat="1" applyBorder="1" applyAlignment="1">
      <alignment vertical="center" wrapText="1"/>
    </xf>
    <xf numFmtId="167" fontId="0" fillId="0" borderId="0" xfId="0" applyNumberFormat="1" applyBorder="1" applyAlignment="1">
      <alignment vertical="center" wrapText="1"/>
    </xf>
    <xf numFmtId="0" fontId="0" fillId="0" borderId="1" xfId="0" applyNumberFormat="1" applyBorder="1">
      <alignment vertical="center"/>
    </xf>
    <xf numFmtId="0" fontId="0" fillId="0" borderId="3" xfId="0" applyNumberFormat="1" applyBorder="1">
      <alignment vertical="center"/>
    </xf>
    <xf numFmtId="0" fontId="0" fillId="0" borderId="4" xfId="0" applyNumberFormat="1" applyBorder="1">
      <alignment vertical="center"/>
    </xf>
    <xf numFmtId="9" fontId="0" fillId="0" borderId="5" xfId="0" applyNumberFormat="1" applyBorder="1">
      <alignment vertical="center"/>
    </xf>
    <xf numFmtId="9" fontId="0" fillId="0" borderId="6" xfId="0" applyNumberFormat="1" applyBorder="1">
      <alignment vertical="center"/>
    </xf>
    <xf numFmtId="9" fontId="0" fillId="0" borderId="7" xfId="0" applyNumberFormat="1" applyBorder="1">
      <alignment vertical="center"/>
    </xf>
    <xf numFmtId="9" fontId="0" fillId="0" borderId="5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4" fontId="0" fillId="2" borderId="0" xfId="0" applyNumberFormat="1" applyFont="1" applyFill="1" applyAlignment="1">
      <alignment horizontal="center" vertical="center" wrapText="1"/>
    </xf>
    <xf numFmtId="4" fontId="0" fillId="4" borderId="0" xfId="0" applyNumberFormat="1" applyFont="1" applyFill="1" applyAlignment="1">
      <alignment horizontal="left" vertical="center" wrapText="1"/>
    </xf>
    <xf numFmtId="4" fontId="1" fillId="6" borderId="0" xfId="0" applyNumberFormat="1" applyFont="1" applyFill="1" applyAlignment="1">
      <alignment horizontal="center" vertical="center" wrapText="1"/>
    </xf>
    <xf numFmtId="4" fontId="0" fillId="0" borderId="0" xfId="0" applyNumberFormat="1" applyFont="1" applyFill="1" applyAlignment="1">
      <alignment horizontal="center" vertical="center" wrapText="1"/>
    </xf>
    <xf numFmtId="4" fontId="0" fillId="0" borderId="0" xfId="0" applyNumberFormat="1">
      <alignment vertical="center"/>
    </xf>
    <xf numFmtId="0" fontId="0" fillId="0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2">
    <dxf>
      <alignment horizontal="center" readingOrder="0"/>
    </dxf>
    <dxf>
      <numFmt numFmtId="13" formatCode="0%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D780"/>
      <rgbColor rgb="006666CC"/>
      <rgbColor rgb="00FF0000"/>
      <rgbColor rgb="00FFFFFF"/>
      <rgbColor rgb="00FFFF99"/>
      <rgbColor rgb="00E1C7E1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</a:t>
            </a:r>
            <a:r>
              <a:rPr lang="en-US" baseline="0"/>
              <a:t> por proveedor de las 320 mediciones</a:t>
            </a:r>
            <a:endParaRPr lang="en-US"/>
          </a:p>
        </c:rich>
      </c:tx>
      <c:layout>
        <c:manualLayout>
          <c:xMode val="edge"/>
          <c:yMode val="edge"/>
          <c:x val="0.17360779240715393"/>
          <c:y val="2.885087528820731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2066701140725312E-2"/>
          <c:y val="0.17441916610016356"/>
          <c:w val="0.83586659771854943"/>
          <c:h val="0.81399266292101724"/>
        </c:manualLayout>
      </c:layout>
      <c:pieChart>
        <c:varyColors val="1"/>
        <c:ser>
          <c:idx val="1"/>
          <c:order val="0"/>
          <c:tx>
            <c:strRef>
              <c:f>Analisis!$B$87</c:f>
              <c:strCache>
                <c:ptCount val="1"/>
                <c:pt idx="0">
                  <c:v>Share</c:v>
                </c:pt>
              </c:strCache>
            </c:strRef>
          </c:tx>
          <c:dLbls>
            <c:dLbl>
              <c:idx val="4"/>
              <c:layout>
                <c:manualLayout>
                  <c:x val="-0.21868000283748315"/>
                  <c:y val="5.57851360675768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5497860064789198"/>
                  <c:y val="-2.0661161506509945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1800"/>
                </a:pPr>
                <a:endParaRPr lang="es-AR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</c:dLbls>
          <c:cat>
            <c:strRef>
              <c:f>Analisis!$A$88:$A$93</c:f>
              <c:strCache>
                <c:ptCount val="6"/>
                <c:pt idx="0">
                  <c:v>Arnet (100)</c:v>
                </c:pt>
                <c:pt idx="1">
                  <c:v>Fibertel (93)</c:v>
                </c:pt>
                <c:pt idx="2">
                  <c:v>Speedy (80)</c:v>
                </c:pt>
                <c:pt idx="3">
                  <c:v>Otros (34)</c:v>
                </c:pt>
                <c:pt idx="4">
                  <c:v>Telecentro (9)</c:v>
                </c:pt>
                <c:pt idx="5">
                  <c:v>Uol Sinectis (4)</c:v>
                </c:pt>
              </c:strCache>
            </c:strRef>
          </c:cat>
          <c:val>
            <c:numRef>
              <c:f>Analisis!$B$88:$B$93</c:f>
              <c:numCache>
                <c:formatCode>0%</c:formatCode>
                <c:ptCount val="6"/>
                <c:pt idx="0">
                  <c:v>0.3125</c:v>
                </c:pt>
                <c:pt idx="1">
                  <c:v>0.29062500000000002</c:v>
                </c:pt>
                <c:pt idx="2">
                  <c:v>0.25</c:v>
                </c:pt>
                <c:pt idx="3">
                  <c:v>0.10625</c:v>
                </c:pt>
                <c:pt idx="4">
                  <c:v>2.8125000000000001E-2</c:v>
                </c:pt>
                <c:pt idx="5">
                  <c:v>1.2500000000000001E-2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Diferencia promedio entre la velocidad de download medida y la contratada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7102653834937302E-2"/>
          <c:y val="0.27412038384177695"/>
          <c:w val="0.853453549787758"/>
          <c:h val="0.68847499415963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Analisis!$B$48</c:f>
              <c:strCache>
                <c:ptCount val="1"/>
                <c:pt idx="0">
                  <c:v>Diferencia promedio entre velocidad de download medida y contratada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xmlns:mc="http://schemas.openxmlformats.org/markup-compatibility/2006" xmlns:a14="http://schemas.microsoft.com/office/drawing/2010/main" val="FF0000" mc:Ignorable=""/>
              </a:solidFill>
            </c:spPr>
          </c:dPt>
          <c:dPt>
            <c:idx val="1"/>
            <c:invertIfNegative val="0"/>
            <c:bubble3D val="0"/>
            <c:spPr>
              <a:solidFill>
                <a:srgbClr xmlns:mc="http://schemas.openxmlformats.org/markup-compatibility/2006" xmlns:a14="http://schemas.microsoft.com/office/drawing/2010/main" val="FF0000" mc:Ignorable=""/>
              </a:solidFill>
            </c:spPr>
          </c:dPt>
          <c:dPt>
            <c:idx val="2"/>
            <c:invertIfNegative val="0"/>
            <c:bubble3D val="0"/>
            <c:spPr>
              <a:solidFill>
                <a:srgbClr xmlns:mc="http://schemas.openxmlformats.org/markup-compatibility/2006" xmlns:a14="http://schemas.microsoft.com/office/drawing/2010/main" val="FF0000" mc:Ignorable=""/>
              </a:solidFill>
            </c:spPr>
          </c:dPt>
          <c:dPt>
            <c:idx val="3"/>
            <c:invertIfNegative val="0"/>
            <c:bubble3D val="0"/>
            <c:spPr>
              <a:solidFill>
                <a:srgbClr xmlns:mc="http://schemas.openxmlformats.org/markup-compatibility/2006" xmlns:a14="http://schemas.microsoft.com/office/drawing/2010/main" val="FFFF00" mc:Ignorable=""/>
              </a:solidFill>
            </c:spPr>
          </c:dPt>
          <c:dPt>
            <c:idx val="4"/>
            <c:invertIfNegative val="0"/>
            <c:bubble3D val="0"/>
            <c:spPr>
              <a:solidFill>
                <a:srgbClr xmlns:mc="http://schemas.openxmlformats.org/markup-compatibility/2006" xmlns:a14="http://schemas.microsoft.com/office/drawing/2010/main" val="FFFF00" mc:Ignorable=""/>
              </a:solidFill>
            </c:spPr>
          </c:dPt>
          <c:dPt>
            <c:idx val="5"/>
            <c:invertIfNegative val="0"/>
            <c:bubble3D val="0"/>
            <c:spPr>
              <a:solidFill>
                <a:srgbClr xmlns:mc="http://schemas.openxmlformats.org/markup-compatibility/2006" xmlns:a14="http://schemas.microsoft.com/office/drawing/2010/main" val="00B050" mc:Ignorable=""/>
              </a:solidFill>
            </c:spPr>
          </c:dPt>
          <c:dPt>
            <c:idx val="6"/>
            <c:invertIfNegative val="0"/>
            <c:bubble3D val="0"/>
            <c:spPr>
              <a:solidFill>
                <a:srgbClr xmlns:mc="http://schemas.openxmlformats.org/markup-compatibility/2006" xmlns:a14="http://schemas.microsoft.com/office/drawing/2010/main" val="00B050" mc:Ignorable=""/>
              </a:solidFill>
            </c:spPr>
          </c:dPt>
          <c:dLbls>
            <c:txPr>
              <a:bodyPr/>
              <a:lstStyle/>
              <a:p>
                <a:pPr>
                  <a:defRPr sz="1800"/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Analisis!$A$49:$A$55</c:f>
              <c:strCache>
                <c:ptCount val="7"/>
                <c:pt idx="0">
                  <c:v>Telecentro</c:v>
                </c:pt>
                <c:pt idx="1">
                  <c:v>Arnet</c:v>
                </c:pt>
                <c:pt idx="2">
                  <c:v>Fibertel</c:v>
                </c:pt>
                <c:pt idx="3">
                  <c:v>Uol Sinectis</c:v>
                </c:pt>
                <c:pt idx="4">
                  <c:v>Promedio</c:v>
                </c:pt>
                <c:pt idx="5">
                  <c:v>Otros</c:v>
                </c:pt>
                <c:pt idx="6">
                  <c:v>Speedy</c:v>
                </c:pt>
              </c:strCache>
            </c:strRef>
          </c:cat>
          <c:val>
            <c:numRef>
              <c:f>Analisis!$B$49:$B$55</c:f>
              <c:numCache>
                <c:formatCode>0%</c:formatCode>
                <c:ptCount val="7"/>
                <c:pt idx="0">
                  <c:v>-0.43270370370370365</c:v>
                </c:pt>
                <c:pt idx="1">
                  <c:v>-0.2425756250000001</c:v>
                </c:pt>
                <c:pt idx="2">
                  <c:v>-0.15780645161290316</c:v>
                </c:pt>
                <c:pt idx="3">
                  <c:v>-8.9453124999999994E-2</c:v>
                </c:pt>
                <c:pt idx="4">
                  <c:v>-7.5280738467261923E-2</c:v>
                </c:pt>
                <c:pt idx="5">
                  <c:v>4.7672887864823349E-2</c:v>
                </c:pt>
                <c:pt idx="6">
                  <c:v>5.1728255208333386E-2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876160"/>
        <c:axId val="92882048"/>
      </c:barChart>
      <c:catAx>
        <c:axId val="92876160"/>
        <c:scaling>
          <c:orientation val="minMax"/>
        </c:scaling>
        <c:delete val="0"/>
        <c:axPos val="b"/>
        <c:majorTickMark val="none"/>
        <c:minorTickMark val="none"/>
        <c:tickLblPos val="high"/>
        <c:txPr>
          <a:bodyPr anchor="ctr" anchorCtr="0"/>
          <a:lstStyle/>
          <a:p>
            <a:pPr>
              <a:defRPr sz="1800" b="1"/>
            </a:pPr>
            <a:endParaRPr lang="es-AR"/>
          </a:p>
        </c:txPr>
        <c:crossAx val="92882048"/>
        <c:crosses val="autoZero"/>
        <c:auto val="1"/>
        <c:lblAlgn val="ctr"/>
        <c:lblOffset val="100"/>
        <c:noMultiLvlLbl val="0"/>
      </c:catAx>
      <c:valAx>
        <c:axId val="92882048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92876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Diferencia promedio </a:t>
            </a:r>
            <a:r>
              <a:rPr lang="en-US" sz="2400" b="1" i="0" u="none" strike="noStrike" baseline="0">
                <a:effectLst/>
              </a:rPr>
              <a:t>x provincia </a:t>
            </a:r>
            <a:r>
              <a:rPr lang="en-US" sz="2400"/>
              <a:t>entre la </a:t>
            </a:r>
          </a:p>
          <a:p>
            <a:pPr>
              <a:defRPr sz="2400"/>
            </a:pPr>
            <a:r>
              <a:rPr lang="en-US" sz="2400"/>
              <a:t>velocidad de download medida y la contratada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459572885319601"/>
          <c:y val="0.14650861957205177"/>
          <c:w val="0.70382326794727412"/>
          <c:h val="0.7890439146048187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Analisis!$D$59</c:f>
              <c:strCache>
                <c:ptCount val="1"/>
                <c:pt idx="0">
                  <c:v>Diferencia</c:v>
                </c:pt>
              </c:strCache>
            </c:strRef>
          </c:tx>
          <c:spPr>
            <a:solidFill>
              <a:srgbClr xmlns:mc="http://schemas.openxmlformats.org/markup-compatibility/2006" xmlns:a14="http://schemas.microsoft.com/office/drawing/2010/main" val="FF0000" mc:Ignorable=""/>
            </a:solidFill>
          </c:spPr>
          <c:invertIfNegative val="0"/>
          <c:dPt>
            <c:idx val="21"/>
            <c:invertIfNegative val="0"/>
            <c:bubble3D val="0"/>
            <c:spPr>
              <a:solidFill>
                <a:srgbClr xmlns:mc="http://schemas.openxmlformats.org/markup-compatibility/2006" xmlns:a14="http://schemas.microsoft.com/office/drawing/2010/main" val="00B050" mc:Ignorable=""/>
              </a:solidFill>
            </c:spPr>
          </c:dPt>
          <c:dPt>
            <c:idx val="22"/>
            <c:invertIfNegative val="0"/>
            <c:bubble3D val="0"/>
            <c:spPr>
              <a:solidFill>
                <a:srgbClr xmlns:mc="http://schemas.openxmlformats.org/markup-compatibility/2006" xmlns:a14="http://schemas.microsoft.com/office/drawing/2010/main" val="00B050" mc:Ignorable=""/>
              </a:solidFill>
            </c:spPr>
          </c:dPt>
          <c:dPt>
            <c:idx val="23"/>
            <c:invertIfNegative val="0"/>
            <c:bubble3D val="0"/>
            <c:spPr>
              <a:solidFill>
                <a:srgbClr xmlns:mc="http://schemas.openxmlformats.org/markup-compatibility/2006" xmlns:a14="http://schemas.microsoft.com/office/drawing/2010/main" val="00B050" mc:Ignorable=""/>
              </a:solidFill>
            </c:spPr>
          </c:dPt>
          <c:dLbls>
            <c:txPr>
              <a:bodyPr/>
              <a:lstStyle/>
              <a:p>
                <a:pPr>
                  <a:defRPr sz="1400"/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Analisis!$A$60:$A$83</c:f>
              <c:strCache>
                <c:ptCount val="24"/>
                <c:pt idx="0">
                  <c:v>San Luis (2)</c:v>
                </c:pt>
                <c:pt idx="1">
                  <c:v>Santiago del Estero (4)</c:v>
                </c:pt>
                <c:pt idx="2">
                  <c:v>Jujuy (4)</c:v>
                </c:pt>
                <c:pt idx="3">
                  <c:v>La Pampa (1)</c:v>
                </c:pt>
                <c:pt idx="4">
                  <c:v>San Juan (1)</c:v>
                </c:pt>
                <c:pt idx="5">
                  <c:v>Neuquén (6)</c:v>
                </c:pt>
                <c:pt idx="6">
                  <c:v>Formosa (1)</c:v>
                </c:pt>
                <c:pt idx="7">
                  <c:v>Corrientes (7)</c:v>
                </c:pt>
                <c:pt idx="8">
                  <c:v>Entre Ríos (12)</c:v>
                </c:pt>
                <c:pt idx="9">
                  <c:v>Córdoba (40)</c:v>
                </c:pt>
                <c:pt idx="10">
                  <c:v>Río Negro (2)</c:v>
                </c:pt>
                <c:pt idx="11">
                  <c:v>Tucumán (8)</c:v>
                </c:pt>
                <c:pt idx="12">
                  <c:v>Salta (7)</c:v>
                </c:pt>
                <c:pt idx="13">
                  <c:v>Catamarca (2)</c:v>
                </c:pt>
                <c:pt idx="14">
                  <c:v>Chaco (7)</c:v>
                </c:pt>
                <c:pt idx="15">
                  <c:v>C.A.B.A. (56)</c:v>
                </c:pt>
                <c:pt idx="16">
                  <c:v>Promedio total (324)</c:v>
                </c:pt>
                <c:pt idx="17">
                  <c:v>Mendoza (8)</c:v>
                </c:pt>
                <c:pt idx="18">
                  <c:v>Santa Fé (26)</c:v>
                </c:pt>
                <c:pt idx="19">
                  <c:v>La Rioja (2)</c:v>
                </c:pt>
                <c:pt idx="20">
                  <c:v>Buenos Aires (116)</c:v>
                </c:pt>
                <c:pt idx="21">
                  <c:v>Misiones (1)</c:v>
                </c:pt>
                <c:pt idx="22">
                  <c:v>Chubut (6)</c:v>
                </c:pt>
                <c:pt idx="23">
                  <c:v>Tierra del Fuego (5)</c:v>
                </c:pt>
              </c:strCache>
            </c:strRef>
          </c:cat>
          <c:val>
            <c:numRef>
              <c:f>Analisis!$D$60:$D$83</c:f>
              <c:numCache>
                <c:formatCode>0%</c:formatCode>
                <c:ptCount val="24"/>
                <c:pt idx="0">
                  <c:v>-0.56333333333333335</c:v>
                </c:pt>
                <c:pt idx="1">
                  <c:v>-0.48958333333333331</c:v>
                </c:pt>
                <c:pt idx="2">
                  <c:v>-0.40171875000000001</c:v>
                </c:pt>
                <c:pt idx="3">
                  <c:v>-0.4</c:v>
                </c:pt>
                <c:pt idx="4">
                  <c:v>-0.375</c:v>
                </c:pt>
                <c:pt idx="5">
                  <c:v>-0.36737326388888886</c:v>
                </c:pt>
                <c:pt idx="6">
                  <c:v>-0.35666666666666669</c:v>
                </c:pt>
                <c:pt idx="7">
                  <c:v>-0.35252976190476193</c:v>
                </c:pt>
                <c:pt idx="8">
                  <c:v>-0.30736284722222224</c:v>
                </c:pt>
                <c:pt idx="9">
                  <c:v>-0.29568333333333335</c:v>
                </c:pt>
                <c:pt idx="10">
                  <c:v>-0.23366666666666666</c:v>
                </c:pt>
                <c:pt idx="11">
                  <c:v>-0.21119791666666665</c:v>
                </c:pt>
                <c:pt idx="12">
                  <c:v>-0.1826190476190476</c:v>
                </c:pt>
                <c:pt idx="13">
                  <c:v>-0.18166666666666664</c:v>
                </c:pt>
                <c:pt idx="14">
                  <c:v>-0.13523809523809521</c:v>
                </c:pt>
                <c:pt idx="15">
                  <c:v>-0.13035993303571428</c:v>
                </c:pt>
                <c:pt idx="16">
                  <c:v>-0.11993486679443764</c:v>
                </c:pt>
                <c:pt idx="17">
                  <c:v>-9.8567708333333323E-2</c:v>
                </c:pt>
                <c:pt idx="18">
                  <c:v>-8.6955128205128199E-2</c:v>
                </c:pt>
                <c:pt idx="19">
                  <c:v>-8.4999999999999937E-2</c:v>
                </c:pt>
                <c:pt idx="20">
                  <c:v>-8.2489861420096483E-2</c:v>
                </c:pt>
                <c:pt idx="21">
                  <c:v>1.0000000000000009E-2</c:v>
                </c:pt>
                <c:pt idx="22">
                  <c:v>1.0063194444444445</c:v>
                </c:pt>
                <c:pt idx="23">
                  <c:v>1.18759375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910720"/>
        <c:axId val="92918912"/>
      </c:barChart>
      <c:catAx>
        <c:axId val="92910720"/>
        <c:scaling>
          <c:orientation val="maxMin"/>
        </c:scaling>
        <c:delete val="0"/>
        <c:axPos val="l"/>
        <c:majorTickMark val="none"/>
        <c:minorTickMark val="none"/>
        <c:tickLblPos val="low"/>
        <c:txPr>
          <a:bodyPr/>
          <a:lstStyle/>
          <a:p>
            <a:pPr>
              <a:defRPr sz="1400"/>
            </a:pPr>
            <a:endParaRPr lang="es-AR"/>
          </a:p>
        </c:txPr>
        <c:crossAx val="92918912"/>
        <c:crosses val="autoZero"/>
        <c:auto val="1"/>
        <c:lblAlgn val="ctr"/>
        <c:lblOffset val="100"/>
        <c:noMultiLvlLbl val="0"/>
      </c:catAx>
      <c:valAx>
        <c:axId val="9291891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92910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942975</xdr:colOff>
      <xdr:row>0</xdr:row>
      <xdr:rowOff>104775</xdr:rowOff>
    </xdr:from>
    <xdr:to>
      <xdr:col>12</xdr:col>
      <xdr:colOff>605118</xdr:colOff>
      <xdr:row>41</xdr:row>
      <xdr:rowOff>145677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896471</xdr:colOff>
      <xdr:row>46</xdr:row>
      <xdr:rowOff>145677</xdr:rowOff>
    </xdr:from>
    <xdr:to>
      <xdr:col>12</xdr:col>
      <xdr:colOff>537882</xdr:colOff>
      <xdr:row>86</xdr:row>
      <xdr:rowOff>145677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936490</xdr:colOff>
      <xdr:row>90</xdr:row>
      <xdr:rowOff>78440</xdr:rowOff>
    </xdr:from>
    <xdr:to>
      <xdr:col>12</xdr:col>
      <xdr:colOff>425823</xdr:colOff>
      <xdr:row>146</xdr:row>
      <xdr:rowOff>67234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guel Lederkremer" refreshedDate="40436.733118402779" createdVersion="1" refreshedVersion="4" recordCount="325" upgradeOnRefresh="1">
  <cacheSource type="worksheet">
    <worksheetSource name="Datos"/>
  </cacheSource>
  <cacheFields count="16">
    <cacheField name="Fecha" numFmtId="0">
      <sharedItems containsDate="1" containsBlank="1" containsMixedTypes="1" minDate="2010-01-09T00:00:00" maxDate="2010-12-10T00:00:00"/>
    </cacheField>
    <cacheField name="Usuario" numFmtId="0">
      <sharedItems containsBlank="1"/>
    </cacheField>
    <cacheField name="Provincia" numFmtId="0">
      <sharedItems containsBlank="1" count="24">
        <s v="Buenos Aires"/>
        <s v="C.A.B.A."/>
        <s v="Catamarca"/>
        <s v="Chaco"/>
        <s v="Chubut"/>
        <s v="Córdoba"/>
        <s v="Corrientes"/>
        <s v="Entre Ríos"/>
        <s v="Formosa"/>
        <s v="Jujuy"/>
        <s v="La Pampa"/>
        <s v="La Rioja"/>
        <s v="Mendoza"/>
        <s v="Misiones"/>
        <s v="Neuquén"/>
        <s v="Río Negro"/>
        <s v="Salta"/>
        <s v="San Juan"/>
        <s v="San Luis"/>
        <s v="Santa Fé"/>
        <s v="Santiago del Estero"/>
        <s v="Tierra del Fuego"/>
        <s v="Tucumán"/>
        <m/>
      </sharedItems>
    </cacheField>
    <cacheField name="Localidad" numFmtId="0">
      <sharedItems containsDate="1" containsBlank="1" containsMixedTypes="1" minDate="2010-07-09T00:00:00" maxDate="2010-07-10T00:00:00"/>
    </cacheField>
    <cacheField name="Proveedor" numFmtId="0">
      <sharedItems containsBlank="1"/>
    </cacheField>
    <cacheField name="Download contratado" numFmtId="0">
      <sharedItems containsString="0" containsBlank="1" containsNumber="1" minValue="0.128" maxValue="6"/>
    </cacheField>
    <cacheField name="Upload contratado" numFmtId="0">
      <sharedItems containsBlank="1" containsMixedTypes="1" containsNumber="1" minValue="0.12" maxValue="384"/>
    </cacheField>
    <cacheField name="Download medido" numFmtId="0">
      <sharedItems containsString="0" containsBlank="1" containsNumber="1" minValue="0.03" maxValue="18.14"/>
    </cacheField>
    <cacheField name="Upload medido" numFmtId="0">
      <sharedItems containsBlank="1" containsMixedTypes="1" containsNumber="1" minValue="0.02" maxValue="2.71"/>
    </cacheField>
    <cacheField name="País" numFmtId="0">
      <sharedItems containsBlank="1"/>
    </cacheField>
    <cacheField name="Dif e/ download medido y contratado" numFmtId="0">
      <sharedItems containsBlank="1"/>
    </cacheField>
    <cacheField name="Dif e/ upload medido y contratado" numFmtId="0">
      <sharedItems containsBlank="1"/>
    </cacheField>
    <cacheField name="ORDENAR" numFmtId="0">
      <sharedItems containsString="0" containsBlank="1" containsNumber="1" minValue="-0.97" maxValue="5.0466666666666669"/>
    </cacheField>
    <cacheField name="-Calidad" numFmtId="0">
      <sharedItems containsString="0" containsBlank="1" containsNumber="1" containsInteger="1" minValue="-1" maxValue="1"/>
    </cacheField>
    <cacheField name="-Resumen" numFmtId="0">
      <sharedItems containsBlank="1"/>
    </cacheField>
    <cacheField name="-Ubicaci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5">
  <r>
    <d v="2010-08-31T00:00:00"/>
    <s v="Raul338"/>
    <x v="0"/>
    <s v="San Martín"/>
    <s v="Arnet"/>
    <n v="3"/>
    <s v="?"/>
    <n v="1.73"/>
    <n v="0.17"/>
    <s v="Argentina"/>
    <s v="-42%"/>
    <s v="?"/>
    <n v="-0.42333333333333334"/>
    <n v="-1"/>
    <s v="Raul338 (San Martín, Buenos Aires): Arnet 3 / ?. Medido: 1,73 / 0,17. Diferencia: -42% / ?"/>
    <s v="San Martín, Buenos Aires, Argentina"/>
  </r>
  <r>
    <d v="2010-08-31T00:00:00"/>
    <s v="Gonzalo"/>
    <x v="0"/>
    <s v="San Martín"/>
    <s v="Arnet"/>
    <n v="1"/>
    <s v="?"/>
    <n v="0.74"/>
    <n v="0.2"/>
    <s v="Argentina"/>
    <s v="-26%"/>
    <s v="?"/>
    <n v="-0.26"/>
    <n v="0"/>
    <s v="Gonzalo (San Martín, Buenos Aires): Arnet 1 / ?. Medido: 0,74 / 0,2. Diferencia: -26% / ?"/>
    <s v="San Martín, Buenos Aires, Argentina"/>
  </r>
  <r>
    <d v="2010-01-09T00:00:00"/>
    <s v="Federico"/>
    <x v="0"/>
    <s v="Villa Pueyrredon"/>
    <s v="Arnet"/>
    <n v="3"/>
    <s v="?"/>
    <n v="2.52"/>
    <n v="0.21"/>
    <s v="Argentina"/>
    <s v="-16%"/>
    <s v="?"/>
    <n v="-0.16"/>
    <n v="0"/>
    <s v="Federico (Villa Pueyrredon, Buenos Aires): Arnet 3 / ?. Medido: 2,52 / 0,21. Diferencia: -16% / ?"/>
    <s v="Villa Pueyrredon, Buenos Aires, Argentina"/>
  </r>
  <r>
    <d v="2010-01-09T00:00:00"/>
    <s v="Agustin"/>
    <x v="0"/>
    <s v="Coghland"/>
    <s v="Arnet"/>
    <n v="3"/>
    <s v="?"/>
    <n v="2.57"/>
    <n v="0.19"/>
    <s v="Argentina"/>
    <s v="-14%"/>
    <s v="?"/>
    <n v="-0.1433333333333334"/>
    <n v="0"/>
    <s v="Agustin (Coghland, Buenos Aires): Arnet 3 / ?. Medido: 2,57 / 0,19. Diferencia: -14% / ?"/>
    <s v="Coghland, Buenos Aires, Argentina"/>
  </r>
  <r>
    <d v="2010-08-30T00:00:00"/>
    <s v="Matiasm15"/>
    <x v="0"/>
    <s v="Zárate"/>
    <s v="Arnet"/>
    <n v="1"/>
    <s v="?"/>
    <n v="0.86"/>
    <n v="0.14000000000000001"/>
    <s v="Argentina"/>
    <s v="-14%"/>
    <s v="?"/>
    <n v="-0.14000000000000001"/>
    <n v="0"/>
    <s v="Matiasm15 (Zárate, Buenos Aires): Arnet 1 / ?. Medido: 0,86 / 0,14. Diferencia: -14% / ?"/>
    <s v="Zárate, Buenos Aires, Argentina"/>
  </r>
  <r>
    <d v="2010-07-09T00:00:00"/>
    <s v="Juan"/>
    <x v="0"/>
    <s v="San Fernando"/>
    <s v="Arnet"/>
    <n v="1"/>
    <s v="?"/>
    <n v="0.86"/>
    <n v="0.19"/>
    <s v="Argentina"/>
    <s v="-14%"/>
    <s v="?"/>
    <n v="-0.14000000000000001"/>
    <n v="0"/>
    <s v="Juan (San Fernando, Buenos Aires): Arnet 1 / ?. Medido: 0,86 / 0,19. Diferencia: -14% / ?"/>
    <s v="San Fernando, Buenos Aires, Argentina"/>
  </r>
  <r>
    <d v="2010-01-09T00:00:00"/>
    <s v="Willy"/>
    <x v="0"/>
    <s v="Benavidez"/>
    <s v="Arnet"/>
    <n v="1"/>
    <n v="0.25600000000000001"/>
    <n v="0.87"/>
    <n v="0.2"/>
    <s v="Argentina"/>
    <s v="-13%"/>
    <s v="-22%"/>
    <n v="-0.13"/>
    <n v="0"/>
    <s v="Willy (Benavidez, Buenos Aires): Arnet 1 / 0,256. Medido: 0,87 / 0,2. Diferencia: -13% / -22%"/>
    <s v="Benavidez, Buenos Aires, Argentina"/>
  </r>
  <r>
    <d v="2010-01-09T00:00:00"/>
    <s v="Federico"/>
    <x v="0"/>
    <s v="Ingeniero Maschwitz"/>
    <s v="Arnet"/>
    <n v="3"/>
    <n v="0.51200000000000001"/>
    <n v="2.63"/>
    <n v="0.2"/>
    <s v="Argentina"/>
    <s v="-12%"/>
    <s v="-61%"/>
    <n v="-0.12333333333333336"/>
    <n v="0"/>
    <s v="Federico (Ingeniero Maschwitz, Buenos Aires): Arnet 3 / 0,512. Medido: 2,63 / 0,2. Diferencia: -12% / -61%"/>
    <s v="Ingeniero Maschwitz, Buenos Aires, Argentina"/>
  </r>
  <r>
    <d v="2010-08-31T00:00:00"/>
    <s v="Tomas"/>
    <x v="0"/>
    <s v="Florida"/>
    <s v="Arnet"/>
    <n v="1"/>
    <s v="?"/>
    <n v="0.91"/>
    <n v="0.14000000000000001"/>
    <s v="Argentina"/>
    <s v="-9%"/>
    <s v="?"/>
    <n v="-8.9999999999999969E-2"/>
    <n v="0"/>
    <s v="Tomas (Florida, Buenos Aires): Arnet 1 / ?. Medido: 0,91 / 0,14. Diferencia: -9% / ?"/>
    <s v="Florida, Buenos Aires, Argentina"/>
  </r>
  <r>
    <d v="2010-08-31T00:00:00"/>
    <s v="Jorge"/>
    <x v="0"/>
    <s v="Villa Bosh"/>
    <s v="Arnet"/>
    <n v="1"/>
    <s v="?"/>
    <n v="0.94"/>
    <n v="0.2"/>
    <s v="Argentina"/>
    <s v="-6%"/>
    <s v="?"/>
    <n v="-6.0000000000000053E-2"/>
    <n v="0"/>
    <s v="Jorge (Villa Bosh, Buenos Aires): Arnet 1 / ?. Medido: 0,94 / 0,2. Diferencia: -6% / ?"/>
    <s v="Villa Bosh, Buenos Aires, Argentina"/>
  </r>
  <r>
    <d v="2010-08-31T00:00:00"/>
    <s v="Matías"/>
    <x v="0"/>
    <s v="Tigre"/>
    <s v="Arnet"/>
    <n v="1"/>
    <s v="?"/>
    <n v="0.95"/>
    <n v="0.21"/>
    <s v="Argentina"/>
    <s v="-5%"/>
    <s v="?"/>
    <n v="-5.0000000000000044E-2"/>
    <n v="0"/>
    <s v="Matías (Tigre, Buenos Aires): Arnet 1 / ?. Medido: 0,95 / 0,21. Diferencia: -5% / ?"/>
    <s v="Tigre, Buenos Aires, Argentina"/>
  </r>
  <r>
    <d v="2010-01-09T00:00:00"/>
    <s v="Lucas"/>
    <x v="0"/>
    <s v="Escobar"/>
    <s v="Arnet"/>
    <n v="1"/>
    <n v="0.25600000000000001"/>
    <n v="0.95"/>
    <n v="0.2"/>
    <s v="Argentina"/>
    <s v="-5%"/>
    <s v="-22%"/>
    <n v="-5.0000000000000044E-2"/>
    <n v="0"/>
    <s v="Lucas (Escobar, Buenos Aires): Arnet 1 / 0,256. Medido: 0,95 / 0,2. Diferencia: -5% / -22%"/>
    <s v="Escobar, Buenos Aires, Argentina"/>
  </r>
  <r>
    <d v="2010-08-30T00:00:00"/>
    <s v="Leo"/>
    <x v="0"/>
    <s v="Villa Bosh"/>
    <s v="Arnet"/>
    <n v="1"/>
    <n v="0.25600000000000001"/>
    <n v="1"/>
    <n v="0.21"/>
    <s v="Argentina"/>
    <s v="%"/>
    <s v="-18%"/>
    <n v="0"/>
    <n v="1"/>
    <s v="Leo (Villa Bosh, Buenos Aires): Arnet 1 / 0,256. Medido: 1 / 0,21. Diferencia: % / -18%"/>
    <s v="Villa Bosh, Buenos Aires, Argentina"/>
  </r>
  <r>
    <d v="2010-02-09T00:00:00"/>
    <s v="Juan"/>
    <x v="0"/>
    <s v="Necochea"/>
    <s v="Arnet"/>
    <n v="1"/>
    <s v="?"/>
    <n v="1.21"/>
    <n v="0.09"/>
    <s v="Argentina"/>
    <s v="21%"/>
    <s v="?"/>
    <n v="0.20999999999999996"/>
    <n v="1"/>
    <s v="Juan (Necochea, Buenos Aires): Arnet 1 / ?. Medido: 1,21 / 0,09. Diferencia: 21% / ?"/>
    <s v="Necochea, Buenos Aires, Argentina"/>
  </r>
  <r>
    <d v="2010-10-09T00:00:00"/>
    <s v="Marcelo"/>
    <x v="0"/>
    <s v="Gral. Alvear"/>
    <s v="Broandbandtech S.A."/>
    <n v="0.62"/>
    <s v="?"/>
    <n v="0.23"/>
    <n v="0.1"/>
    <s v="Argentina"/>
    <s v="-63%"/>
    <s v="?"/>
    <n v="-0.62903225806451613"/>
    <n v="-1"/>
    <s v="Marcelo (Gral. Alvear, Buenos Aires): Broandbandtech S.A. 0,62 / ?. Medido: 0,23 / 0,1. Diferencia: -63% / ?"/>
    <s v="Gral. Alvear, Buenos Aires, Argentina"/>
  </r>
  <r>
    <d v="2010-01-09T00:00:00"/>
    <s v="Wizard"/>
    <x v="0"/>
    <s v="Morón"/>
    <s v="Telered"/>
    <n v="2"/>
    <n v="1"/>
    <n v="1"/>
    <n v="0.18"/>
    <s v="Argentina"/>
    <s v="-50%"/>
    <s v="-82%"/>
    <n v="-0.5"/>
    <n v="-1"/>
    <s v="Wizard (Morón, Buenos Aires): Telered 2 / 1. Medido: 1 / 0,18. Diferencia: -50% / -82%"/>
    <s v="Morón, Buenos Aires, Argentina"/>
  </r>
  <r>
    <d v="2010-08-30T00:00:00"/>
    <s v="Rlo"/>
    <x v="0"/>
    <s v="Pinamar"/>
    <s v="Telpin"/>
    <n v="6"/>
    <n v="3"/>
    <n v="3.38"/>
    <n v="0.23"/>
    <s v="Argentina"/>
    <s v="-44%"/>
    <s v="-92%"/>
    <n v="-0.4366666666666667"/>
    <n v="-1"/>
    <s v="Rlo (Pinamar, Buenos Aires): Telpin 6 / 3. Medido: 3,38 / 0,23. Diferencia: -44% / -92%"/>
    <s v="Pinamar, Buenos Aires, Argentina"/>
  </r>
  <r>
    <d v="2010-09-09T00:00:00"/>
    <s v="Fernando"/>
    <x v="0"/>
    <s v="Lanus"/>
    <s v="Sion"/>
    <n v="0.51200000000000001"/>
    <s v="?"/>
    <n v="0.34"/>
    <n v="0.39"/>
    <s v="Argentina"/>
    <s v="-34%"/>
    <s v="?"/>
    <n v="-0.33593749999999994"/>
    <n v="-1"/>
    <s v="Fernando (Lanus, Buenos Aires): Sion 0,512 / ?. Medido: 0,34 / 0,39. Diferencia: -34% / ?"/>
    <s v="Lanus, Buenos Aires, Argentina"/>
  </r>
  <r>
    <d v="2010-01-09T00:00:00"/>
    <s v="Gedece"/>
    <x v="0"/>
    <s v="Zona Norte"/>
    <s v="Ciudad"/>
    <n v="2.5"/>
    <s v="?"/>
    <n v="2.2000000000000002"/>
    <n v="0.21"/>
    <s v="Argentina"/>
    <s v="-12%"/>
    <s v="?"/>
    <n v="-0.11999999999999993"/>
    <n v="0"/>
    <s v="Gedece (Zona Norte, Buenos Aires): Ciudad 2,5 / ?. Medido: 2,2 / 0,21. Diferencia: -12% / ?"/>
    <s v="Zona Norte, Buenos Aires, Argentina"/>
  </r>
  <r>
    <d v="2010-01-09T00:00:00"/>
    <s v="Gus"/>
    <x v="0"/>
    <s v="Bahía Blanca"/>
    <s v="BVNet S.A."/>
    <n v="3"/>
    <s v="?"/>
    <n v="2.8"/>
    <n v="0.24"/>
    <s v="Argentina"/>
    <s v="-7%"/>
    <s v="?"/>
    <n v="-6.6666666666666721E-2"/>
    <n v="0"/>
    <s v="Gus (Bahía Blanca, Buenos Aires): BVNet S.A. 3 / ?. Medido: 2,8 / 0,24. Diferencia: -7% / ?"/>
    <s v="Bahía Blanca, Buenos Aires, Argentina"/>
  </r>
  <r>
    <d v="2010-09-01T00:00:00"/>
    <s v="Claudio"/>
    <x v="0"/>
    <s v="Bella Vista"/>
    <s v="Telered"/>
    <n v="2"/>
    <s v="?"/>
    <n v="2.21"/>
    <n v="0.23"/>
    <s v="Argentina"/>
    <s v="11%"/>
    <s v="?"/>
    <n v="0.10499999999999998"/>
    <n v="1"/>
    <s v="Claudio (Bella Vista, Buenos Aires): Telered 2 / ?. Medido: 2,21 / 0,23. Diferencia: 11% / ?"/>
    <s v="Bella Vista, Buenos Aires, Argentina"/>
  </r>
  <r>
    <d v="2010-09-09T00:00:00"/>
    <s v="Diego"/>
    <x v="0"/>
    <s v="Marcos Paz"/>
    <s v="Nodosud S.A."/>
    <n v="3"/>
    <s v="?"/>
    <n v="3.45"/>
    <n v="0.59"/>
    <s v="Argentina"/>
    <s v="15%"/>
    <s v="?"/>
    <n v="0.15000000000000005"/>
    <n v="1"/>
    <s v="Diego (Marcos Paz, Buenos Aires): Nodosud S.A. 3 / ?. Medido: 3,45 / 0,59. Diferencia: 15% / ?"/>
    <s v="Marcos Paz, Buenos Aires, Argentina"/>
  </r>
  <r>
    <d v="2010-07-09T00:00:00"/>
    <s v="Marcelo"/>
    <x v="0"/>
    <s v="Bragado"/>
    <s v="Speedy Corporativo"/>
    <n v="1"/>
    <s v="?"/>
    <n v="3.29"/>
    <n v="0.44"/>
    <s v="Argentina"/>
    <s v="229%"/>
    <s v="?"/>
    <n v="2.29"/>
    <n v="1"/>
    <s v="Marcelo (Bragado, Buenos Aires): Speedy Corporativo 1 / ?. Medido: 3,29 / 0,44. Diferencia: 229% / ?"/>
    <s v="Bragado, Buenos Aires, Argentina"/>
  </r>
  <r>
    <d v="2010-08-31T00:00:00"/>
    <s v="Sergio"/>
    <x v="0"/>
    <s v="Olivos"/>
    <s v="Fibertel"/>
    <n v="5"/>
    <s v="?"/>
    <n v="1.07"/>
    <n v="0.71"/>
    <s v="Argentina"/>
    <s v="-79%"/>
    <s v="?"/>
    <n v="-0.78599999999999992"/>
    <n v="-1"/>
    <s v="Sergio (Olivos, Buenos Aires): Fibertel 5 / ?. Medido: 1,07 / 0,71. Diferencia: -79% / ?"/>
    <s v="Olivos, Buenos Aires, Argentina"/>
  </r>
  <r>
    <d v="2010-09-09T00:00:00"/>
    <s v="Daniel"/>
    <x v="0"/>
    <s v="Vicente López"/>
    <s v="Fibertel"/>
    <n v="3"/>
    <s v="?"/>
    <n v="1.05"/>
    <n v="0.1"/>
    <s v="Argentina"/>
    <s v="-65%"/>
    <s v="?"/>
    <n v="-0.65"/>
    <n v="-1"/>
    <s v="Daniel (Vicente López, Buenos Aires): Fibertel 3 / ?. Medido: 1,05 / 0,1. Diferencia: -65% / ?"/>
    <s v="Vicente López, Buenos Aires, Argentina"/>
  </r>
  <r>
    <d v="2010-08-30T00:00:00"/>
    <s v="Agustín"/>
    <x v="0"/>
    <s v="Mar del Plata"/>
    <s v="Fibertel"/>
    <n v="3"/>
    <n v="0.25600000000000001"/>
    <n v="1.1000000000000001"/>
    <n v="0.25"/>
    <s v="Argentina"/>
    <s v="-63%"/>
    <s v="-2%"/>
    <n v="-0.6333333333333333"/>
    <n v="-1"/>
    <s v="Agustín (Mar del Plata, Buenos Aires): Fibertel 3 / 0,256. Medido: 1,1 / 0,25. Diferencia: -63% / -2%"/>
    <s v="Mar del Plata, Buenos Aires, Argentina"/>
  </r>
  <r>
    <d v="2010-08-31T00:00:00"/>
    <s v="Reinaldo Minutillo"/>
    <x v="0"/>
    <s v="Mar del Plata"/>
    <s v="Fibertel"/>
    <n v="1"/>
    <n v="1"/>
    <n v="0.48"/>
    <n v="1.1299999999999999"/>
    <s v="Argentina"/>
    <s v="-52%"/>
    <s v="13%"/>
    <n v="-0.52"/>
    <n v="-1"/>
    <s v="Reinaldo Minutillo (Mar del Plata, Buenos Aires): Fibertel 1 / 1. Medido: 0,48 / 1,13. Diferencia: -52% / 13%"/>
    <s v="Mar del Plata, Buenos Aires, Argentina"/>
  </r>
  <r>
    <m/>
    <s v="Matias.JL"/>
    <x v="0"/>
    <s v="La Plata"/>
    <s v="Fibertel"/>
    <n v="3"/>
    <n v="0.51200000000000001"/>
    <n v="1.83"/>
    <n v="0.25"/>
    <s v="Argentina"/>
    <s v="-39%"/>
    <s v="-51%"/>
    <n v="-0.38999999999999996"/>
    <n v="-1"/>
    <s v="Matias.JL (La Plata, Buenos Aires): Fibertel 3 / 0,512. Medido: 1,83 / 0,25. Diferencia: -39% / -51%"/>
    <s v="La Plata, Buenos Aires, Argentina"/>
  </r>
  <r>
    <d v="2010-08-09T00:00:00"/>
    <s v="Max"/>
    <x v="0"/>
    <s v="Bahía Blanca"/>
    <s v="Fibertel"/>
    <n v="3"/>
    <s v="?"/>
    <n v="2"/>
    <n v="0.17"/>
    <s v="Argentina"/>
    <s v="-33%"/>
    <s v="?"/>
    <n v="-0.33333333333333331"/>
    <n v="-1"/>
    <s v="Max (Bahía Blanca, Buenos Aires): Fibertel 3 / ?. Medido: 2 / 0,17. Diferencia: -33% / ?"/>
    <s v="Bahía Blanca, Buenos Aires, Argentina"/>
  </r>
  <r>
    <d v="2010-01-09T00:00:00"/>
    <s v="Nor Bert"/>
    <x v="0"/>
    <s v="Villa Urquiza"/>
    <s v="Fibertel"/>
    <n v="3"/>
    <s v="?"/>
    <n v="2.21"/>
    <n v="0.25"/>
    <s v="Argentina"/>
    <s v="-26%"/>
    <s v="?"/>
    <n v="-0.26333333333333336"/>
    <n v="0"/>
    <s v="Nor Bert (Villa Urquiza, Buenos Aires): Fibertel 3 / ?. Medido: 2,21 / 0,25. Diferencia: -26% / ?"/>
    <s v="Villa Urquiza, Buenos Aires, Argentina"/>
  </r>
  <r>
    <m/>
    <s v="Chapu"/>
    <x v="0"/>
    <s v="Olavarría"/>
    <s v="Fibertel"/>
    <n v="3"/>
    <n v="0.25600000000000001"/>
    <n v="2.27"/>
    <n v="0.22"/>
    <s v="Argentina"/>
    <s v="-24%"/>
    <s v="-14%"/>
    <n v="-0.24333333333333332"/>
    <n v="0"/>
    <s v="Chapu (Olavarría, Buenos Aires): Fibertel 3 / 0,256. Medido: 2,27 / 0,22. Diferencia: -24% / -14%"/>
    <s v="Olavarría, Buenos Aires, Argentina"/>
  </r>
  <r>
    <d v="2010-01-09T00:00:00"/>
    <s v="Aegislaetis"/>
    <x v="0"/>
    <s v="Parque Patricios"/>
    <s v="Fibertel"/>
    <n v="3"/>
    <n v="0.25600000000000001"/>
    <n v="2.35"/>
    <n v="0.25"/>
    <s v="Argentina"/>
    <s v="-22%"/>
    <s v="-2%"/>
    <n v="-0.21666666666666665"/>
    <n v="0"/>
    <s v="Aegislaetis (Parque Patricios, Buenos Aires): Fibertel 3 / 0,256. Medido: 2,35 / 0,25. Diferencia: -22% / -2%"/>
    <s v="Parque Patricios, Buenos Aires, Argentina"/>
  </r>
  <r>
    <d v="2010-01-09T00:00:00"/>
    <s v="Rafael"/>
    <x v="0"/>
    <s v="San Pedro"/>
    <s v="Fibertel"/>
    <n v="3"/>
    <n v="0.25600000000000001"/>
    <n v="2.35"/>
    <n v="0.25"/>
    <s v="Argentina"/>
    <s v="-22%"/>
    <s v="-2%"/>
    <n v="-0.21666666666666665"/>
    <n v="0"/>
    <s v="Rafael (San Pedro, Buenos Aires): Fibertel 3 / 0,256. Medido: 2,35 / 0,25. Diferencia: -22% / -2%"/>
    <s v="San Pedro, Buenos Aires, Argentina"/>
  </r>
  <r>
    <d v="2010-01-09T00:00:00"/>
    <s v="Fernando"/>
    <x v="0"/>
    <s v="Junín"/>
    <s v="Fibertel"/>
    <n v="2"/>
    <s v="?"/>
    <n v="1.57"/>
    <n v="0.25"/>
    <s v="Argentina"/>
    <s v="-22%"/>
    <s v="?"/>
    <n v="-0.21499999999999997"/>
    <n v="0"/>
    <s v="Fernando (Junín, Buenos Aires): Fibertel 2 / ?. Medido: 1,57 / 0,25. Diferencia: -22% / ?"/>
    <s v="Junín, Buenos Aires, Argentina"/>
  </r>
  <r>
    <m/>
    <s v="German"/>
    <x v="0"/>
    <s v="Quilmes"/>
    <s v="Fibertel"/>
    <n v="3"/>
    <n v="3"/>
    <n v="2.39"/>
    <n v="0.25"/>
    <s v="Argentina"/>
    <s v="-20%"/>
    <s v="-92%"/>
    <n v="-0.20333333333333328"/>
    <n v="0"/>
    <s v="German (Quilmes, Buenos Aires): Fibertel 3 / 3. Medido: 2,39 / 0,25. Diferencia: -20% / -92%"/>
    <s v="Quilmes, Buenos Aires, Argentina"/>
  </r>
  <r>
    <m/>
    <s v="Mariano"/>
    <x v="0"/>
    <s v="Parque Avellaneda"/>
    <s v="Fibertel"/>
    <n v="3"/>
    <s v="?"/>
    <n v="2.5099999999999998"/>
    <n v="0.25"/>
    <s v="Argentina"/>
    <s v="-16%"/>
    <s v="?"/>
    <n v="-0.16333333333333341"/>
    <n v="0"/>
    <s v="Mariano (Parque Avellaneda, Buenos Aires): Fibertel 3 / ?. Medido: 2,51 / 0,25. Diferencia: -16% / ?"/>
    <s v="Parque Avellaneda, Buenos Aires, Argentina"/>
  </r>
  <r>
    <d v="2010-08-31T00:00:00"/>
    <s v="Agustín"/>
    <x v="0"/>
    <s v="Monserrat"/>
    <s v="Fibertel"/>
    <n v="3"/>
    <n v="0.25600000000000001"/>
    <n v="2.66"/>
    <n v="0.24"/>
    <s v="Argentina"/>
    <s v="-11%"/>
    <s v="-6%"/>
    <n v="-0.11333333333333329"/>
    <n v="0"/>
    <s v="Agustín (Monserrat, Buenos Aires): Fibertel 3 / 0,256. Medido: 2,66 / 0,24. Diferencia: -11% / -6%"/>
    <s v="Monserrat, Buenos Aires, Argentina"/>
  </r>
  <r>
    <d v="2010-10-09T00:00:00"/>
    <s v="Gustavo"/>
    <x v="0"/>
    <s v="Berazategui"/>
    <s v="Fibertel"/>
    <n v="3"/>
    <n v="0.25600000000000001"/>
    <n v="2.72"/>
    <n v="0.25"/>
    <s v="Argentina"/>
    <s v="-9%"/>
    <s v="-2%"/>
    <n v="-9.3333333333333268E-2"/>
    <n v="0"/>
    <s v="Gustavo (Berazategui, Buenos Aires): Fibertel 3 / 0,256. Medido: 2,72 / 0,25. Diferencia: -9% / -2%"/>
    <s v="Berazategui, Buenos Aires, Argentina"/>
  </r>
  <r>
    <d v="2010-08-30T00:00:00"/>
    <s v="Javier"/>
    <x v="0"/>
    <s v="Avellaneda"/>
    <s v="Fibertel"/>
    <n v="3"/>
    <n v="0.25600000000000001"/>
    <n v="2.83"/>
    <s v="0.25"/>
    <s v="Argentina"/>
    <s v="-6%"/>
    <s v="?"/>
    <n v="-5.6666666666666643E-2"/>
    <n v="0"/>
    <s v="Javier (Avellaneda, Buenos Aires): Fibertel 3 / 0,256. Medido: 2,83 / 0.25. Diferencia: -6% / ?"/>
    <s v="Avellaneda, Buenos Aires, Argentina"/>
  </r>
  <r>
    <d v="2010-01-09T00:00:00"/>
    <s v="Tano"/>
    <x v="0"/>
    <s v="Vicente López"/>
    <s v="Fibertel"/>
    <n v="3"/>
    <s v="?"/>
    <n v="2.93"/>
    <n v="0.25"/>
    <s v="Argentina"/>
    <s v="-2%"/>
    <s v="?"/>
    <n v="-2.3333333333333279E-2"/>
    <n v="0"/>
    <s v="Tano (Vicente López, Buenos Aires): Fibertel 3 / ?. Medido: 2,93 / 0,25. Diferencia: -2% / ?"/>
    <s v="Vicente López, Buenos Aires, Argentina"/>
  </r>
  <r>
    <m/>
    <s v="Mariano"/>
    <x v="0"/>
    <s v="Ciudadela"/>
    <s v="Fibertel"/>
    <n v="2.5"/>
    <s v="?"/>
    <n v="2.4700000000000002"/>
    <n v="0.23"/>
    <s v="Argentina"/>
    <s v="-1%"/>
    <s v="?"/>
    <n v="-1.1999999999999922E-2"/>
    <n v="0"/>
    <s v="Mariano (Ciudadela, Buenos Aires): Fibertel 2,5 / ?. Medido: 2,47 / 0,23. Diferencia: -1% / ?"/>
    <s v="Ciudadela, Buenos Aires, Argentina"/>
  </r>
  <r>
    <d v="2010-01-09T00:00:00"/>
    <s v="Gustavo Candido"/>
    <x v="0"/>
    <s v="Olivos"/>
    <s v="Fibertel"/>
    <n v="3"/>
    <s v="?"/>
    <n v="2.99"/>
    <n v="0.24"/>
    <s v="Argentina"/>
    <s v="%"/>
    <s v="?"/>
    <n v="-3.3333333333332624E-3"/>
    <n v="0"/>
    <s v="Gustavo Candido (Olivos, Buenos Aires): Fibertel 3 / ?. Medido: 2,99 / 0,24. Diferencia: % / ?"/>
    <s v="Olivos, Buenos Aires, Argentina"/>
  </r>
  <r>
    <d v="2010-01-09T00:00:00"/>
    <s v="Ignacio"/>
    <x v="0"/>
    <s v="Tigre"/>
    <s v="Fibertel"/>
    <n v="3"/>
    <s v="?"/>
    <n v="2.99"/>
    <n v="0.25"/>
    <s v="Argentina"/>
    <s v="%"/>
    <s v="?"/>
    <n v="-3.3333333333332624E-3"/>
    <n v="0"/>
    <s v="Ignacio (Tigre, Buenos Aires): Fibertel 3 / ?. Medido: 2,99 / 0,25. Diferencia: % / ?"/>
    <s v="Tigre, Buenos Aires, Argentina"/>
  </r>
  <r>
    <d v="2010-08-30T00:00:00"/>
    <s v="Caballero Rojo"/>
    <x v="0"/>
    <s v="Ramos Mejía"/>
    <s v="Fibertel"/>
    <n v="3"/>
    <n v="0.25600000000000001"/>
    <n v="3"/>
    <n v="0.25"/>
    <s v="Argentina"/>
    <s v="%"/>
    <s v="-2%"/>
    <n v="0"/>
    <n v="1"/>
    <s v="Caballero Rojo (Ramos Mejía, Buenos Aires): Fibertel 3 / 0,256. Medido: 3 / 0,25. Diferencia: % / -2%"/>
    <s v="Ramos Mejía, Buenos Aires, Argentina"/>
  </r>
  <r>
    <d v="2010-01-09T00:00:00"/>
    <s v="Alre"/>
    <x v="0"/>
    <s v="Tigre"/>
    <s v="Fibertel"/>
    <n v="3"/>
    <n v="0.25600000000000001"/>
    <n v="3.01"/>
    <n v="0.25"/>
    <s v="Argentina"/>
    <s v="%"/>
    <s v="-2%"/>
    <n v="3.3333333333332624E-3"/>
    <n v="1"/>
    <s v="Alre (Tigre, Buenos Aires): Fibertel 3 / 0,256. Medido: 3,01 / 0,25. Diferencia: % / -2%"/>
    <s v="Tigre, Buenos Aires, Argentina"/>
  </r>
  <r>
    <d v="2010-01-09T00:00:00"/>
    <s v="Patricio"/>
    <x v="0"/>
    <s v="San Martín"/>
    <s v="Fibertel"/>
    <n v="3"/>
    <s v="?"/>
    <n v="3.01"/>
    <n v="0.25"/>
    <s v="Argentina"/>
    <s v="%"/>
    <s v="?"/>
    <n v="3.3333333333332624E-3"/>
    <n v="1"/>
    <s v="Patricio (San Martín, Buenos Aires): Fibertel 3 / ?. Medido: 3,01 / 0,25. Diferencia: % / ?"/>
    <s v="San Martín, Buenos Aires, Argentina"/>
  </r>
  <r>
    <d v="2010-09-01T00:00:00"/>
    <s v="Fabian"/>
    <x v="0"/>
    <s v="San Isidro"/>
    <s v="Fibertel"/>
    <n v="5"/>
    <s v="?"/>
    <n v="5.0199999999999996"/>
    <n v="0.68"/>
    <s v="Argentina"/>
    <s v="%"/>
    <s v="?"/>
    <n v="3.9999999999999151E-3"/>
    <n v="1"/>
    <s v="Fabian (San Isidro, Buenos Aires): Fibertel 5 / ?. Medido: 5,02 / 0,68. Diferencia: % / ?"/>
    <s v="San Isidro, Buenos Aires, Argentina"/>
  </r>
  <r>
    <d v="2010-08-31T00:00:00"/>
    <s v="Tincho"/>
    <x v="0"/>
    <s v="Colegiales"/>
    <s v="Fibertel"/>
    <n v="1.5"/>
    <n v="0.128"/>
    <n v="1.51"/>
    <n v="0.12"/>
    <s v="Argentina"/>
    <s v="1%"/>
    <s v="-6%"/>
    <n v="6.6666666666666723E-3"/>
    <n v="1"/>
    <s v="Tincho (Colegiales, Buenos Aires): Fibertel 1,5 / 0,128. Medido: 1,51 / 0,12. Diferencia: 1% / -6%"/>
    <s v="Colegiales, Buenos Aires, Argentina"/>
  </r>
  <r>
    <d v="2010-08-30T00:00:00"/>
    <s v="Leandro"/>
    <x v="0"/>
    <s v="Florida"/>
    <s v="Fibertel"/>
    <n v="3"/>
    <n v="0.25600000000000001"/>
    <n v="3.02"/>
    <s v="0.25"/>
    <s v="Argentina"/>
    <s v="1%"/>
    <s v="?"/>
    <n v="6.6666666666666723E-3"/>
    <n v="1"/>
    <s v="Leandro (Florida, Buenos Aires): Fibertel 3 / 0,256. Medido: 3,02 / 0.25. Diferencia: 1% / ?"/>
    <s v="Florida, Buenos Aires, Argentina"/>
  </r>
  <r>
    <d v="2010-02-09T00:00:00"/>
    <s v="Estela"/>
    <x v="0"/>
    <s v="Avellaneda"/>
    <s v="Fibertel"/>
    <n v="3"/>
    <s v="?"/>
    <n v="3.03"/>
    <n v="0.24"/>
    <s v="Argentina"/>
    <s v="1%"/>
    <s v="?"/>
    <n v="9.9999999999999343E-3"/>
    <n v="1"/>
    <s v="Estela (Avellaneda, Buenos Aires): Fibertel 3 / ?. Medido: 3,03 / 0,24. Diferencia: 1% / ?"/>
    <s v="Avellaneda, Buenos Aires, Argentina"/>
  </r>
  <r>
    <d v="2010-10-09T00:00:00"/>
    <s v="Leo"/>
    <x v="0"/>
    <s v="Berazategui"/>
    <s v="Fibertel"/>
    <n v="3"/>
    <s v="?"/>
    <n v="3.03"/>
    <n v="0.22"/>
    <s v="Argentina"/>
    <s v="1%"/>
    <s v="?"/>
    <n v="9.9999999999999343E-3"/>
    <n v="1"/>
    <s v="Leo (Berazategui, Buenos Aires): Fibertel 3 / ?. Medido: 3,03 / 0,22. Diferencia: 1% / ?"/>
    <s v="Berazategui, Buenos Aires, Argentina"/>
  </r>
  <r>
    <d v="2010-08-31T00:00:00"/>
    <s v="Frank"/>
    <x v="0"/>
    <s v="La Plata"/>
    <s v="Fibertel"/>
    <n v="1"/>
    <s v="?"/>
    <n v="1.01"/>
    <n v="0.13"/>
    <s v="Argentina"/>
    <s v="1%"/>
    <s v="?"/>
    <n v="1.0000000000000009E-2"/>
    <n v="1"/>
    <s v="Frank (La Plata, Buenos Aires): Fibertel 1 / ?. Medido: 1,01 / 0,13. Diferencia: 1% / ?"/>
    <s v="La Plata, Buenos Aires, Argentina"/>
  </r>
  <r>
    <d v="2010-01-09T00:00:00"/>
    <s v="Leonardo"/>
    <x v="0"/>
    <s v="Monte Grande"/>
    <s v="Fibertel"/>
    <n v="2"/>
    <s v="?"/>
    <n v="2.02"/>
    <n v="0.25"/>
    <s v="Argentina"/>
    <s v="1%"/>
    <s v="?"/>
    <n v="1.0000000000000009E-2"/>
    <n v="1"/>
    <s v="Leonardo (Monte Grande, Buenos Aires): Fibertel 2 / ?. Medido: 2,02 / 0,25. Diferencia: 1% / ?"/>
    <s v="Monte Grande, Buenos Aires, Argentina"/>
  </r>
  <r>
    <d v="2010-12-09T00:00:00"/>
    <s v="Saul"/>
    <x v="0"/>
    <s v="La Plata"/>
    <s v="Fibertel"/>
    <n v="1"/>
    <s v="?"/>
    <n v="1.02"/>
    <n v="0.13"/>
    <s v="Argentina"/>
    <s v="2%"/>
    <s v="?"/>
    <n v="2.0000000000000018E-2"/>
    <n v="1"/>
    <s v="Saul (La Plata, Buenos Aires): Fibertel 1 / ?. Medido: 1,02 / 0,13. Diferencia: 2% / ?"/>
    <s v="La Plata, Buenos Aires, Argentina"/>
  </r>
  <r>
    <d v="2010-01-09T00:00:00"/>
    <s v="Ignacio Ezcurra"/>
    <x v="0"/>
    <s v="San Telmo"/>
    <s v="Fibertel"/>
    <n v="1"/>
    <s v="?"/>
    <n v="1.08"/>
    <n v="0.11"/>
    <s v="Argentina"/>
    <s v="8%"/>
    <s v="?"/>
    <n v="8.0000000000000071E-2"/>
    <n v="1"/>
    <s v="Ignacio Ezcurra (San Telmo, Buenos Aires): Fibertel 1 / ?. Medido: 1,08 / 0,11. Diferencia: 8% / ?"/>
    <s v="San Telmo, Buenos Aires, Argentina"/>
  </r>
  <r>
    <d v="2010-01-09T00:00:00"/>
    <s v="Ariel"/>
    <x v="0"/>
    <s v="Bahía Blanca"/>
    <s v="Fibertel"/>
    <n v="3"/>
    <s v="?"/>
    <n v="3.5"/>
    <n v="0.25"/>
    <s v="Argentina"/>
    <s v="17%"/>
    <s v="?"/>
    <n v="0.16666666666666666"/>
    <n v="1"/>
    <s v="Ariel (Bahía Blanca, Buenos Aires): Fibertel 3 / ?. Medido: 3,5 / 0,25. Diferencia: 17% / ?"/>
    <s v="Bahía Blanca, Buenos Aires, Argentina"/>
  </r>
  <r>
    <d v="2010-11-09T00:00:00"/>
    <s v="Julgon"/>
    <x v="0"/>
    <s v="Lanus Oeste"/>
    <s v="Fibertel"/>
    <n v="3"/>
    <n v="0.25600000000000001"/>
    <n v="3.9"/>
    <n v="0.25"/>
    <s v="Argentina"/>
    <s v="30%"/>
    <s v="-2%"/>
    <n v="0.3"/>
    <n v="1"/>
    <s v="Julgon (Lanus Oeste, Buenos Aires): Fibertel 3 / 0,256. Medido: 3,9 / 0,25. Diferencia: 30% / -2%"/>
    <s v="Lanus Oeste, Buenos Aires, Argentina"/>
  </r>
  <r>
    <d v="2010-01-09T00:00:00"/>
    <s v="Mica"/>
    <x v="0"/>
    <s v="Punta Alta"/>
    <s v="Fibertel"/>
    <n v="3"/>
    <s v="?"/>
    <n v="1.92"/>
    <n v="0.25"/>
    <s v="Argentina"/>
    <s v="-36%"/>
    <s v="?"/>
    <n v="-0.36000000000000004"/>
    <n v="-1"/>
    <s v="Mica (Punta Alta, Buenos Aires): Fibertel 3 / ?. Medido: 1,92 / 0,25. Diferencia: -36% / ?"/>
    <s v="Punta Alta, Buenos Aires, Argentina"/>
  </r>
  <r>
    <d v="2010-01-09T00:00:00"/>
    <s v="Hugo"/>
    <x v="0"/>
    <s v="Mercedes"/>
    <s v="Fibertel"/>
    <n v="3"/>
    <s v="?"/>
    <n v="2.17"/>
    <n v="0.25"/>
    <s v="Argentina"/>
    <s v="-28%"/>
    <s v="?"/>
    <n v="-0.27666666666666667"/>
    <n v="0"/>
    <s v="Hugo (Mercedes, Buenos Aires): Fibertel 3 / ?. Medido: 2,17 / 0,25. Diferencia: -28% / ?"/>
    <s v="Mercedes, Buenos Aires, Argentina"/>
  </r>
  <r>
    <m/>
    <s v="Diego"/>
    <x v="0"/>
    <s v="Mar del Plata"/>
    <s v="Fibertel"/>
    <n v="1"/>
    <s v="?"/>
    <n v="0.98"/>
    <n v="0.12"/>
    <s v="Argentina"/>
    <s v="-2%"/>
    <s v="?"/>
    <n v="-2.0000000000000018E-2"/>
    <n v="0"/>
    <s v="Diego (Mar del Plata, Buenos Aires): Fibertel 1 / ?. Medido: 0,98 / 0,12. Diferencia: -2% / ?"/>
    <s v="Mar del Plata, Buenos Aires, Argentina"/>
  </r>
  <r>
    <d v="2010-01-09T00:00:00"/>
    <s v="Jorge"/>
    <x v="0"/>
    <s v="Burzaco"/>
    <s v="Personal"/>
    <n v="3"/>
    <s v="?"/>
    <n v="1.38"/>
    <n v="0.34"/>
    <s v="Argentina"/>
    <s v="-54%"/>
    <s v="?"/>
    <n v="-0.54"/>
    <n v="-1"/>
    <s v="Jorge (Burzaco, Buenos Aires): Personal 3 / ?. Medido: 1,38 / 0,34. Diferencia: -54% / ?"/>
    <s v="Burzaco, Buenos Aires, Argentina"/>
  </r>
  <r>
    <d v="2010-08-31T00:00:00"/>
    <s v="Twist"/>
    <x v="0"/>
    <s v="Ciudadela"/>
    <s v="Personal"/>
    <n v="3"/>
    <s v="?"/>
    <n v="1.66"/>
    <n v="0.55000000000000004"/>
    <s v="Argentina"/>
    <s v="-45%"/>
    <s v="?"/>
    <n v="-0.44666666666666671"/>
    <n v="-1"/>
    <s v="Twist (Ciudadela, Buenos Aires): Personal 3 / ?. Medido: 1,66 / 0,55. Diferencia: -45% / ?"/>
    <s v="Ciudadela, Buenos Aires, Argentina"/>
  </r>
  <r>
    <d v="2010-08-30T00:00:00"/>
    <s v="F@bio"/>
    <x v="0"/>
    <s v="Quilmes"/>
    <s v="Speedy"/>
    <n v="3"/>
    <n v="3"/>
    <n v="0.3"/>
    <n v="0.24"/>
    <s v="Argentina"/>
    <s v="-90%"/>
    <s v="-92%"/>
    <n v="-0.9"/>
    <n v="-1"/>
    <s v="F@bio (Quilmes, Buenos Aires): Speedy 3 / 3. Medido: 0,3 / 0,24. Diferencia: -90% / -92%"/>
    <s v="Quilmes, Buenos Aires, Argentina"/>
  </r>
  <r>
    <d v="2010-01-09T00:00:00"/>
    <s v="Dgp88"/>
    <x v="0"/>
    <s v="Temperley"/>
    <s v="Speedy"/>
    <n v="3"/>
    <s v="?"/>
    <n v="0.56999999999999995"/>
    <n v="0.3"/>
    <s v="Argentina"/>
    <s v="-81%"/>
    <s v="?"/>
    <n v="-0.81"/>
    <n v="-1"/>
    <s v="Dgp88 (Temperley, Buenos Aires): Speedy 3 / ?. Medido: 0,57 / 0,3. Diferencia: -81% / ?"/>
    <s v="Temperley, Buenos Aires, Argentina"/>
  </r>
  <r>
    <d v="2010-08-30T00:00:00"/>
    <s v="Agustin Ranu"/>
    <x v="0"/>
    <s v="Lomas de Zamora"/>
    <s v="Speedy"/>
    <n v="3"/>
    <n v="0.25600000000000001"/>
    <n v="0.61"/>
    <n v="0.49"/>
    <s v="Argentina"/>
    <s v="-80%"/>
    <s v="91%"/>
    <n v="-0.79666666666666675"/>
    <n v="-1"/>
    <s v="Agustin Ranu (Lomas de Zamora, Buenos Aires): Speedy 3 / 0,256. Medido: 0,61 / 0,49. Diferencia: -80% / 91%"/>
    <s v="Lomas de Zamora, Buenos Aires, Argentina"/>
  </r>
  <r>
    <d v="2010-01-09T00:00:00"/>
    <s v="Ezequiel"/>
    <x v="0"/>
    <s v="Monte Grande"/>
    <s v="Speedy"/>
    <n v="3"/>
    <n v="0.5"/>
    <n v="0.65"/>
    <n v="0.45"/>
    <s v="Argentina"/>
    <s v="-78%"/>
    <s v="-10%"/>
    <n v="-0.78333333333333333"/>
    <n v="-1"/>
    <s v="Ezequiel (Monte Grande, Buenos Aires): Speedy 3 / 0,5. Medido: 0,65 / 0,45. Diferencia: -78% / -10%"/>
    <s v="Monte Grande, Buenos Aires, Argentina"/>
  </r>
  <r>
    <m/>
    <s v="Marcelo"/>
    <x v="0"/>
    <s v="Ranelagh"/>
    <s v="Speedy"/>
    <n v="2"/>
    <s v="?"/>
    <n v="0.44"/>
    <s v="0.36"/>
    <s v="Argentina"/>
    <s v="-78%"/>
    <s v="?"/>
    <n v="-0.78"/>
    <n v="-1"/>
    <s v="Marcelo (Ranelagh, Buenos Aires): Speedy 2 / ?. Medido: 0,44 / 0.36. Diferencia: -78% / ?"/>
    <s v="Ranelagh, Buenos Aires, Argentina"/>
  </r>
  <r>
    <m/>
    <s v="Soguor"/>
    <x v="0"/>
    <s v="Berazategui"/>
    <s v="Speedy"/>
    <n v="3"/>
    <n v="0.51200000000000001"/>
    <n v="0.88"/>
    <n v="0.4"/>
    <s v="Argentina"/>
    <s v="-71%"/>
    <s v="-22%"/>
    <n v="-0.70666666666666667"/>
    <n v="-1"/>
    <s v="Soguor (Berazategui, Buenos Aires): Speedy 3 / 0,512. Medido: 0,88 / 0,4. Diferencia: -71% / -22%"/>
    <s v="Berazategui, Buenos Aires, Argentina"/>
  </r>
  <r>
    <d v="2010-01-09T00:00:00"/>
    <s v="Silvia Núñez"/>
    <x v="0"/>
    <s v="Quilmes"/>
    <s v="Speedy"/>
    <n v="1"/>
    <n v="0.25600000000000001"/>
    <n v="0.34"/>
    <n v="0.25"/>
    <s v="Argentina"/>
    <s v="-66%"/>
    <s v="-2%"/>
    <n v="-0.65999999999999992"/>
    <n v="-1"/>
    <s v="Silvia Núñez (Quilmes, Buenos Aires): Speedy 1 / 0,256. Medido: 0,34 / 0,25. Diferencia: -66% / -2%"/>
    <s v="Quilmes, Buenos Aires, Argentina"/>
  </r>
  <r>
    <d v="2010-09-01T00:00:00"/>
    <s v="Federico"/>
    <x v="0"/>
    <s v="Junín"/>
    <s v="Speedy"/>
    <n v="3"/>
    <n v="0.5"/>
    <n v="1.1399999999999999"/>
    <n v="0.32"/>
    <s v="Argentina"/>
    <s v="-62%"/>
    <s v="-36%"/>
    <n v="-0.62"/>
    <n v="-1"/>
    <s v="Federico (Junín, Buenos Aires): Speedy 3 / 0,5. Medido: 1,14 / 0,32. Diferencia: -62% / -36%"/>
    <s v="Junín, Buenos Aires, Argentina"/>
  </r>
  <r>
    <d v="2010-01-09T00:00:00"/>
    <s v="Julian"/>
    <x v="0"/>
    <s v="Ramos Mejía"/>
    <s v="Speedy"/>
    <n v="4"/>
    <s v="?"/>
    <n v="1.76"/>
    <n v="0.32"/>
    <s v="Argentina"/>
    <s v="-56%"/>
    <s v="?"/>
    <n v="-0.56000000000000005"/>
    <n v="-1"/>
    <s v="Julian (Ramos Mejía, Buenos Aires): Speedy 4 / ?. Medido: 1,76 / 0,32. Diferencia: -56% / ?"/>
    <s v="Ramos Mejía, Buenos Aires, Argentina"/>
  </r>
  <r>
    <d v="2010-08-09T00:00:00"/>
    <s v="Axel"/>
    <x v="0"/>
    <s v="Florencio Varela"/>
    <s v="Speedy"/>
    <n v="1"/>
    <s v="?"/>
    <n v="0.44"/>
    <n v="0.37"/>
    <s v="Argentina"/>
    <s v="-56%"/>
    <s v="?"/>
    <n v="-0.56000000000000005"/>
    <n v="-1"/>
    <s v="Axel (Florencio Varela, Buenos Aires): Speedy 1 / ?. Medido: 0,44 / 0,37. Diferencia: -56% / ?"/>
    <s v="Florencio Varela, Buenos Aires, Argentina"/>
  </r>
  <r>
    <d v="2010-01-09T00:00:00"/>
    <s v="Gaston"/>
    <x v="0"/>
    <s v="Olavarría"/>
    <s v="Speedy"/>
    <n v="5"/>
    <n v="0.25600000000000001"/>
    <n v="2.2400000000000002"/>
    <n v="0.43"/>
    <s v="Argentina"/>
    <s v="-55%"/>
    <s v="68%"/>
    <n v="-0.55199999999999994"/>
    <n v="-1"/>
    <s v="Gaston (Olavarría, Buenos Aires): Speedy 5 / 0,256. Medido: 2,24 / 0,43. Diferencia: -55% / 68%"/>
    <s v="Olavarría, Buenos Aires, Argentina"/>
  </r>
  <r>
    <d v="2010-01-09T00:00:00"/>
    <s v="Mauro"/>
    <x v="0"/>
    <s v="Libertad"/>
    <s v="Speedy"/>
    <n v="1"/>
    <n v="1"/>
    <n v="0.46"/>
    <n v="0.23"/>
    <s v="Argentina"/>
    <s v="-54%"/>
    <s v="-77%"/>
    <n v="-0.54"/>
    <n v="-1"/>
    <s v="Mauro (Libertad, Buenos Aires): Speedy 1 / 1. Medido: 0,46 / 0,23. Diferencia: -54% / -77%"/>
    <s v="Libertad, Buenos Aires, Argentina"/>
  </r>
  <r>
    <d v="2010-01-09T00:00:00"/>
    <s v="Leonardo"/>
    <x v="0"/>
    <s v="Pilar"/>
    <s v="Speedy"/>
    <n v="6"/>
    <s v="?"/>
    <n v="2.83"/>
    <n v="0.35"/>
    <s v="Argentina"/>
    <s v="-53%"/>
    <s v="?"/>
    <n v="-0.52833333333333332"/>
    <n v="-1"/>
    <s v="Leonardo (Pilar, Buenos Aires): Speedy 6 / ?. Medido: 2,83 / 0,35. Diferencia: -53% / ?"/>
    <s v="Pilar, Buenos Aires, Argentina"/>
  </r>
  <r>
    <d v="2010-01-09T00:00:00"/>
    <s v="Alejandro"/>
    <x v="0"/>
    <s v="La Plata"/>
    <s v="Speedy"/>
    <n v="3"/>
    <s v="?"/>
    <n v="1.42"/>
    <n v="0.45"/>
    <s v="Argentina"/>
    <s v="-53%"/>
    <s v="?"/>
    <n v="-0.52666666666666673"/>
    <n v="-1"/>
    <s v="Alejandro (La Plata, Buenos Aires): Speedy 3 / ?. Medido: 1,42 / 0,45. Diferencia: -53% / ?"/>
    <s v="La Plata, Buenos Aires, Argentina"/>
  </r>
  <r>
    <d v="2010-08-31T00:00:00"/>
    <s v="Ser Indaclub"/>
    <x v="0"/>
    <s v="Ezeiza"/>
    <s v="Speedy"/>
    <n v="3"/>
    <n v="1"/>
    <n v="1.53"/>
    <n v="0.37"/>
    <s v="Argentina"/>
    <s v="-49%"/>
    <s v="-63%"/>
    <n v="-0.49"/>
    <n v="-1"/>
    <s v="Ser Indaclub (Ezeiza, Buenos Aires): Speedy 3 / 1. Medido: 1,53 / 0,37. Diferencia: -49% / -63%"/>
    <s v="Ezeiza, Buenos Aires, Argentina"/>
  </r>
  <r>
    <d v="2010-08-31T00:00:00"/>
    <s v="Matías"/>
    <x v="0"/>
    <s v="Mataderos"/>
    <s v="Speedy"/>
    <n v="5"/>
    <s v="?"/>
    <n v="2.56"/>
    <n v="0.45"/>
    <s v="Argentina"/>
    <s v="-49%"/>
    <s v="?"/>
    <n v="-0.48799999999999999"/>
    <n v="-1"/>
    <s v="Matías (Mataderos, Buenos Aires): Speedy 5 / ?. Medido: 2,56 / 0,45. Diferencia: -49% / ?"/>
    <s v="Mataderos, Buenos Aires, Argentina"/>
  </r>
  <r>
    <d v="2010-01-09T00:00:00"/>
    <s v="Luis"/>
    <x v="0"/>
    <s v="José C. Paz"/>
    <s v="Speedy"/>
    <n v="3"/>
    <s v="?"/>
    <n v="1.54"/>
    <n v="0.38"/>
    <s v="Argentina"/>
    <s v="-49%"/>
    <s v="?"/>
    <n v="-0.48666666666666664"/>
    <n v="-1"/>
    <s v="Luis (José C. Paz, Buenos Aires): Speedy 3 / ?. Medido: 1,54 / 0,38. Diferencia: -49% / ?"/>
    <s v="José C. Paz, Buenos Aires, Argentina"/>
  </r>
  <r>
    <d v="2010-08-30T00:00:00"/>
    <s v="Pistolcrazy"/>
    <x v="0"/>
    <s v="Pontevedra"/>
    <s v="Speedy"/>
    <n v="3"/>
    <n v="0.5"/>
    <n v="1.56"/>
    <n v="0.37"/>
    <s v="Argentina"/>
    <s v="-48%"/>
    <s v="-26%"/>
    <n v="-0.48"/>
    <n v="-1"/>
    <s v="Pistolcrazy (Pontevedra, Buenos Aires): Speedy 3 / 0,5. Medido: 1,56 / 0,37. Diferencia: -48% / -26%"/>
    <s v="Pontevedra, Buenos Aires, Argentina"/>
  </r>
  <r>
    <d v="2010-02-09T00:00:00"/>
    <s v="Hugo"/>
    <x v="0"/>
    <s v="Balcarce"/>
    <s v="Speedy"/>
    <n v="3"/>
    <s v="?"/>
    <n v="1.56"/>
    <n v="0.44"/>
    <s v="Argentina"/>
    <s v="-48%"/>
    <s v="?"/>
    <n v="-0.48"/>
    <n v="-1"/>
    <s v="Hugo (Balcarce, Buenos Aires): Speedy 3 / ?. Medido: 1,56 / 0,44. Diferencia: -48% / ?"/>
    <s v="Balcarce, Buenos Aires, Argentina"/>
  </r>
  <r>
    <d v="2010-09-01T00:00:00"/>
    <s v="José"/>
    <x v="0"/>
    <s v="Mar del Plata"/>
    <s v="Speedy"/>
    <n v="3"/>
    <s v="?"/>
    <n v="1.77"/>
    <n v="0.44"/>
    <s v="Argentina"/>
    <s v="-41%"/>
    <s v="?"/>
    <n v="-0.41"/>
    <n v="-1"/>
    <s v="José (Mar del Plata, Buenos Aires): Speedy 3 / ?. Medido: 1,77 / 0,44. Diferencia: -41% / ?"/>
    <s v="Mar del Plata, Buenos Aires, Argentina"/>
  </r>
  <r>
    <d v="2010-09-01T00:00:00"/>
    <s v="Marcelo"/>
    <x v="0"/>
    <s v="Villa Celina"/>
    <s v="Speedy"/>
    <n v="1"/>
    <s v="?"/>
    <n v="0.63"/>
    <n v="0.41"/>
    <s v="Argentina"/>
    <s v="-37%"/>
    <s v="?"/>
    <n v="-0.37"/>
    <n v="-1"/>
    <s v="Marcelo (Villa Celina, Buenos Aires): Speedy 1 / ?. Medido: 0,63 / 0,41. Diferencia: -37% / ?"/>
    <s v="Villa Celina, Buenos Aires, Argentina"/>
  </r>
  <r>
    <d v="2010-02-09T00:00:00"/>
    <s v="Killmes"/>
    <x v="0"/>
    <s v="Quilmes"/>
    <s v="Speedy"/>
    <n v="1"/>
    <s v="?"/>
    <n v="0.63"/>
    <n v="0.38"/>
    <s v="Argentina"/>
    <s v="-37%"/>
    <s v="?"/>
    <n v="-0.37"/>
    <n v="-1"/>
    <s v="Killmes (Quilmes, Buenos Aires): Speedy 1 / ?. Medido: 0,63 / 0,38. Diferencia: -37% / ?"/>
    <s v="Quilmes, Buenos Aires, Argentina"/>
  </r>
  <r>
    <m/>
    <s v="Verónica"/>
    <x v="0"/>
    <s v="Bahía Blanca"/>
    <s v="Speedy"/>
    <n v="2"/>
    <s v="?"/>
    <n v="1.29"/>
    <n v="0.43"/>
    <s v="Argentina"/>
    <s v="-36%"/>
    <s v="?"/>
    <n v="-0.35499999999999998"/>
    <n v="-1"/>
    <s v="Verónica (Bahía Blanca, Buenos Aires): Speedy 2 / ?. Medido: 1,29 / 0,43. Diferencia: -36% / ?"/>
    <s v="Bahía Blanca, Buenos Aires, Argentina"/>
  </r>
  <r>
    <d v="2010-01-09T00:00:00"/>
    <s v="Raul"/>
    <x v="0"/>
    <s v="Morón"/>
    <s v="Speedy"/>
    <n v="1"/>
    <s v="?"/>
    <n v="0.66"/>
    <n v="0.2"/>
    <s v="Argentina"/>
    <s v="-34%"/>
    <s v="?"/>
    <n v="-0.33999999999999997"/>
    <n v="-1"/>
    <s v="Raul (Morón, Buenos Aires): Speedy 1 / ?. Medido: 0,66 / 0,2. Diferencia: -34% / ?"/>
    <s v="Morón, Buenos Aires, Argentina"/>
  </r>
  <r>
    <d v="2010-01-09T00:00:00"/>
    <s v="Vero"/>
    <x v="0"/>
    <s v="Chacabuco"/>
    <s v="Speedy"/>
    <n v="3"/>
    <s v="?"/>
    <n v="2.02"/>
    <n v="0.21"/>
    <s v="Argentina"/>
    <s v="-33%"/>
    <s v="?"/>
    <n v="-0.32666666666666666"/>
    <n v="0"/>
    <s v="Vero (Chacabuco, Buenos Aires): Speedy 3 / ?. Medido: 2,02 / 0,21. Diferencia: -33% / ?"/>
    <s v="Chacabuco, Buenos Aires, Argentina"/>
  </r>
  <r>
    <m/>
    <s v="Kerveruz"/>
    <x v="0"/>
    <s v="Lanus Oeste"/>
    <s v="Speedy"/>
    <n v="1"/>
    <s v="?"/>
    <n v="0.77"/>
    <n v="0.14000000000000001"/>
    <s v="Argentina"/>
    <s v="-23%"/>
    <s v="?"/>
    <n v="-0.22999999999999998"/>
    <n v="0"/>
    <s v="Kerveruz (Lanus Oeste, Buenos Aires): Speedy 1 / ?. Medido: 0,77 / 0,14. Diferencia: -23% / ?"/>
    <s v="Lanus Oeste, Buenos Aires, Argentina"/>
  </r>
  <r>
    <m/>
    <s v="Matias"/>
    <x v="0"/>
    <s v="La Plata"/>
    <s v="Speedy"/>
    <n v="3"/>
    <n v="0.51200000000000001"/>
    <n v="2.4900000000000002"/>
    <n v="0.41"/>
    <s v="Argentina"/>
    <s v="-17%"/>
    <s v="-20%"/>
    <n v="-0.16999999999999993"/>
    <n v="0"/>
    <s v="Matias (La Plata, Buenos Aires): Speedy 3 / 0,512. Medido: 2,49 / 0,41. Diferencia: -17% / -20%"/>
    <s v="La Plata, Buenos Aires, Argentina"/>
  </r>
  <r>
    <m/>
    <s v="Agustin"/>
    <x v="0"/>
    <s v="Mar del Plata"/>
    <s v="Speedy"/>
    <n v="3"/>
    <s v="?"/>
    <n v="2.4900000000000002"/>
    <n v="0.34"/>
    <s v="Argentina"/>
    <s v="-17%"/>
    <s v="?"/>
    <n v="-0.16999999999999993"/>
    <n v="0"/>
    <s v="Agustin (Mar del Plata, Buenos Aires): Speedy 3 / ?. Medido: 2,49 / 0,34. Diferencia: -17% / ?"/>
    <s v="Mar del Plata, Buenos Aires, Argentina"/>
  </r>
  <r>
    <d v="2010-07-09T00:00:00"/>
    <s v="Andres"/>
    <x v="0"/>
    <s v="Quilmes"/>
    <s v="Speedy"/>
    <n v="1"/>
    <s v="?"/>
    <n v="0.9"/>
    <n v="0.37"/>
    <s v="Argentina"/>
    <s v="-10%"/>
    <s v="?"/>
    <n v="-9.9999999999999978E-2"/>
    <n v="0"/>
    <s v="Andres (Quilmes, Buenos Aires): Speedy 1 / ?. Medido: 0,9 / 0,37. Diferencia: -10% / ?"/>
    <s v="Quilmes, Buenos Aires, Argentina"/>
  </r>
  <r>
    <d v="2010-01-09T00:00:00"/>
    <s v="Cristian"/>
    <x v="0"/>
    <s v="Parque Patricios"/>
    <s v="Speedy"/>
    <n v="5"/>
    <n v="0.51200000000000001"/>
    <n v="4.58"/>
    <n v="0.46"/>
    <s v="Argentina"/>
    <s v="-8%"/>
    <s v="-10%"/>
    <n v="-8.3999999999999991E-2"/>
    <n v="0"/>
    <s v="Cristian (Parque Patricios, Buenos Aires): Speedy 5 / 0,512. Medido: 4,58 / 0,46. Diferencia: -8% / -10%"/>
    <s v="Parque Patricios, Buenos Aires, Argentina"/>
  </r>
  <r>
    <d v="2010-01-09T00:00:00"/>
    <s v="Perseo"/>
    <x v="0"/>
    <s v="San Nicolás"/>
    <s v="Speedy"/>
    <n v="5"/>
    <s v="?"/>
    <n v="4.59"/>
    <n v="0.44"/>
    <s v="Argentina"/>
    <s v="-8%"/>
    <s v="?"/>
    <n v="-8.2000000000000031E-2"/>
    <n v="0"/>
    <s v="Perseo (San Nicolás, Buenos Aires): Speedy 5 / ?. Medido: 4,59 / 0,44. Diferencia: -8% / ?"/>
    <s v="San Nicolás, Buenos Aires, Argentina"/>
  </r>
  <r>
    <d v="2010-08-31T00:00:00"/>
    <s v="Guido Vazquez"/>
    <x v="0"/>
    <s v="Pilar"/>
    <s v="Speedy"/>
    <n v="1"/>
    <s v="?"/>
    <n v="0.96"/>
    <n v="0.37"/>
    <s v="Argentina"/>
    <s v="-4%"/>
    <s v="?"/>
    <n v="-4.0000000000000036E-2"/>
    <n v="0"/>
    <s v="Guido Vazquez (Pilar, Buenos Aires): Speedy 1 / ?. Medido: 0,96 / 0,37. Diferencia: -4% / ?"/>
    <s v="Pilar, Buenos Aires, Argentina"/>
  </r>
  <r>
    <m/>
    <s v="Gabriel"/>
    <x v="0"/>
    <s v="Mar del Plata"/>
    <s v="Speedy"/>
    <n v="1"/>
    <n v="0.51200000000000001"/>
    <n v="0.97"/>
    <n v="0.47"/>
    <s v="Argentina"/>
    <s v="-3%"/>
    <s v="-8%"/>
    <n v="-3.0000000000000027E-2"/>
    <n v="0"/>
    <s v="Gabriel (Mar del Plata, Buenos Aires): Speedy 1 / 0,512. Medido: 0,97 / 0,47. Diferencia: -3% / -8%"/>
    <s v="Mar del Plata, Buenos Aires, Argentina"/>
  </r>
  <r>
    <d v="2010-07-09T00:00:00"/>
    <s v="Alberto"/>
    <x v="0"/>
    <s v="Lomas de Zamora"/>
    <s v="Speedy"/>
    <n v="1"/>
    <s v="?"/>
    <n v="0.97"/>
    <n v="0.45"/>
    <s v="Argentina"/>
    <s v="-3%"/>
    <s v="?"/>
    <n v="-3.0000000000000027E-2"/>
    <n v="0"/>
    <s v="Alberto (Lomas de Zamora, Buenos Aires): Speedy 1 / ?. Medido: 0,97 / 0,45. Diferencia: -3% / ?"/>
    <s v="Lomas de Zamora, Buenos Aires, Argentina"/>
  </r>
  <r>
    <d v="2010-09-09T00:00:00"/>
    <s v="Car"/>
    <x v="0"/>
    <s v="Isidro"/>
    <s v="Speedy"/>
    <n v="1"/>
    <s v="?"/>
    <n v="0.99"/>
    <n v="0.39"/>
    <s v="Argentina"/>
    <s v="-1%"/>
    <s v="?"/>
    <n v="-1.0000000000000009E-2"/>
    <n v="0"/>
    <s v="Car (Isidro, Buenos Aires): Speedy 1 / ?. Medido: 0,99 / 0,39. Diferencia: -1% / ?"/>
    <s v="Isidro, Buenos Aires, Argentina"/>
  </r>
  <r>
    <m/>
    <s v="Pablo"/>
    <x v="0"/>
    <s v="Berazategui"/>
    <s v="Speedy"/>
    <n v="0.51200000000000001"/>
    <n v="0.25600000000000001"/>
    <n v="0.52"/>
    <n v="0.25"/>
    <s v="Argentina"/>
    <s v="2%"/>
    <s v="-2%"/>
    <n v="1.5625000000000014E-2"/>
    <n v="1"/>
    <s v="Pablo (Berazategui, Buenos Aires): Speedy 0,512 / 0,256. Medido: 0,52 / 0,25. Diferencia: 2% / -2%"/>
    <s v="Berazategui, Buenos Aires, Argentina"/>
  </r>
  <r>
    <m/>
    <s v="Miguel"/>
    <x v="0"/>
    <s v="Berazategui"/>
    <s v="Speedy"/>
    <n v="1"/>
    <s v="?"/>
    <n v="1.02"/>
    <n v="0.44"/>
    <s v="Argentina"/>
    <s v="2%"/>
    <s v="?"/>
    <n v="2.0000000000000018E-2"/>
    <n v="1"/>
    <s v="Miguel (Berazategui, Buenos Aires): Speedy 1 / ?. Medido: 1,02 / 0,44. Diferencia: 2% / ?"/>
    <s v="Berazategui, Buenos Aires, Argentina"/>
  </r>
  <r>
    <m/>
    <s v="Oscar"/>
    <x v="0"/>
    <s v="La Plata"/>
    <s v="Speedy"/>
    <n v="1"/>
    <s v="?"/>
    <n v="1.0900000000000001"/>
    <n v="0.46"/>
    <s v="Argentina"/>
    <s v="9%"/>
    <s v="?"/>
    <n v="9.000000000000008E-2"/>
    <n v="1"/>
    <s v="Oscar (La Plata, Buenos Aires): Speedy 1 / ?. Medido: 1,09 / 0,46. Diferencia: 9% / ?"/>
    <s v="La Plata, Buenos Aires, Argentina"/>
  </r>
  <r>
    <d v="2010-08-31T00:00:00"/>
    <s v="Marcelo"/>
    <x v="0"/>
    <s v="Lavallol"/>
    <s v="Speedy"/>
    <n v="1"/>
    <n v="0.51200000000000001"/>
    <n v="1.3"/>
    <n v="0.32"/>
    <s v="Argentina"/>
    <s v="30%"/>
    <s v="-38%"/>
    <n v="0.30000000000000004"/>
    <n v="1"/>
    <s v="Marcelo (Lavallol, Buenos Aires): Speedy 1 / 0,512. Medido: 1,3 / 0,32. Diferencia: 30% / -38%"/>
    <s v="Lavallol, Buenos Aires, Argentina"/>
  </r>
  <r>
    <m/>
    <s v="Betus"/>
    <x v="0"/>
    <s v="Mar del Plata"/>
    <s v="Speedy"/>
    <n v="1"/>
    <s v="?"/>
    <n v="1.36"/>
    <n v="0.38"/>
    <s v="Argentina"/>
    <s v="36%"/>
    <s v="?"/>
    <n v="0.3600000000000001"/>
    <n v="1"/>
    <s v="Betus (Mar del Plata, Buenos Aires): Speedy 1 / ?. Medido: 1,36 / 0,38. Diferencia: 36% / ?"/>
    <s v="Mar del Plata, Buenos Aires, Argentina"/>
  </r>
  <r>
    <d v="2010-08-09T00:00:00"/>
    <s v="Isaias Moris"/>
    <x v="0"/>
    <s v="Junín"/>
    <s v="Speedy"/>
    <n v="3"/>
    <s v="?"/>
    <n v="4.2699999999999996"/>
    <n v="0.42"/>
    <s v="Argentina"/>
    <s v="42%"/>
    <s v="?"/>
    <n v="0.42333333333333317"/>
    <n v="1"/>
    <s v="Isaias Moris (Junín, Buenos Aires): Speedy 3 / ?. Medido: 4,27 / 0,42. Diferencia: 42% / ?"/>
    <s v="Junín, Buenos Aires, Argentina"/>
  </r>
  <r>
    <d v="2010-08-31T00:00:00"/>
    <s v="Marcelo"/>
    <x v="0"/>
    <s v="Marcos Paz"/>
    <s v="Speedy"/>
    <n v="1"/>
    <s v="?"/>
    <n v="1.51"/>
    <n v="0.35"/>
    <s v="Argentina"/>
    <s v="51%"/>
    <s v="?"/>
    <n v="0.51"/>
    <n v="1"/>
    <s v="Marcelo (Marcos Paz, Buenos Aires): Speedy 1 / ?. Medido: 1,51 / 0,35. Diferencia: 51% / ?"/>
    <s v="Marcos Paz, Buenos Aires, Argentina"/>
  </r>
  <r>
    <d v="2010-08-30T00:00:00"/>
    <s v="Ezequiel"/>
    <x v="0"/>
    <s v="Barracas"/>
    <s v="Speedy"/>
    <n v="3"/>
    <n v="0.51200000000000001"/>
    <n v="4.71"/>
    <n v="0.46"/>
    <s v="Argentina"/>
    <s v="57%"/>
    <s v="-10%"/>
    <n v="0.56999999999999995"/>
    <n v="1"/>
    <s v="Ezequiel (Barracas, Buenos Aires): Speedy 3 / 0,512. Medido: 4,71 / 0,46. Diferencia: 57% / -10%"/>
    <s v="Barracas, Buenos Aires, Argentina"/>
  </r>
  <r>
    <d v="2010-08-30T00:00:00"/>
    <s v="Elocofede"/>
    <x v="0"/>
    <s v="La Plata"/>
    <s v="Speedy"/>
    <n v="1.5"/>
    <n v="3"/>
    <n v="3.16"/>
    <n v="0.48"/>
    <s v="Argentina"/>
    <s v="111%"/>
    <s v="-84%"/>
    <n v="1.1066666666666667"/>
    <n v="1"/>
    <s v="Elocofede (La Plata, Buenos Aires): Speedy 1,5 / 3. Medido: 3,16 / 0,48. Diferencia: 111% / -84%"/>
    <s v="La Plata, Buenos Aires, Argentina"/>
  </r>
  <r>
    <d v="2010-08-31T00:00:00"/>
    <s v="Damián"/>
    <x v="0"/>
    <s v="Gonzalez Catán"/>
    <s v="Speedy"/>
    <n v="1"/>
    <s v="?"/>
    <n v="2.34"/>
    <n v="0.47"/>
    <s v="Argentina"/>
    <s v="134%"/>
    <s v="?"/>
    <n v="1.3399999999999999"/>
    <n v="1"/>
    <s v="Damián (Gonzalez Catán, Buenos Aires): Speedy 1 / ?. Medido: 2,34 / 0,47. Diferencia: 134% / ?"/>
    <s v="Gonzalez Catán, Buenos Aires, Argentina"/>
  </r>
  <r>
    <m/>
    <s v="Franco"/>
    <x v="0"/>
    <s v="Luján"/>
    <s v="Speedy"/>
    <n v="1"/>
    <n v="0.51200000000000001"/>
    <n v="2.5499999999999998"/>
    <n v="0.41"/>
    <s v="Argentina"/>
    <s v="155%"/>
    <s v="-20%"/>
    <n v="1.5499999999999998"/>
    <n v="1"/>
    <s v="Franco (Luján, Buenos Aires): Speedy 1 / 0,512. Medido: 2,55 / 0,41. Diferencia: 155% / -20%"/>
    <s v="Luján, Buenos Aires, Argentina"/>
  </r>
  <r>
    <m/>
    <s v="Gustavo"/>
    <x v="0"/>
    <s v="Luján"/>
    <s v="Speedy"/>
    <n v="1"/>
    <s v="?"/>
    <n v="2.56"/>
    <n v="0.43"/>
    <s v="Argentina"/>
    <s v="156%"/>
    <s v="?"/>
    <n v="1.56"/>
    <n v="1"/>
    <s v="Gustavo (Luján, Buenos Aires): Speedy 1 / ?. Medido: 2,56 / 0,43. Diferencia: 156% / ?"/>
    <s v="Luján, Buenos Aires, Argentina"/>
  </r>
  <r>
    <m/>
    <s v="Claudio"/>
    <x v="0"/>
    <s v="Merlo"/>
    <s v="Speedy"/>
    <n v="1"/>
    <s v="?"/>
    <n v="3.38"/>
    <n v="0.42"/>
    <s v="Argentina"/>
    <s v="238%"/>
    <s v="?"/>
    <n v="2.38"/>
    <n v="1"/>
    <s v="Claudio (Merlo, Buenos Aires): Speedy 1 / ?. Medido: 3,38 / 0,42. Diferencia: 238% / ?"/>
    <s v="Merlo, Buenos Aires, Argentina"/>
  </r>
  <r>
    <d v="2010-12-09T00:00:00"/>
    <s v="Pablo"/>
    <x v="0"/>
    <d v="2010-07-09T00:00:00"/>
    <s v="Speedy"/>
    <n v="1"/>
    <n v="0.51200000000000001"/>
    <n v="3.5"/>
    <n v="0.43"/>
    <s v="Argentina"/>
    <s v="250%"/>
    <s v="-16%"/>
    <n v="2.5"/>
    <n v="1"/>
    <s v="Pablo (40368, Buenos Aires): Speedy 1 / 0,512. Medido: 3,5 / 0,43. Diferencia: 250% / -16%"/>
    <s v="40368, Buenos Aires, Argentina"/>
  </r>
  <r>
    <d v="2010-01-09T00:00:00"/>
    <s v="Juanhein"/>
    <x v="0"/>
    <s v="Parque Avellaneda"/>
    <s v="Telecentro"/>
    <n v="2"/>
    <s v="?"/>
    <n v="1.27"/>
    <n v="0.25"/>
    <s v="Argentina"/>
    <s v="-37%"/>
    <s v="?"/>
    <n v="-0.36499999999999999"/>
    <n v="-1"/>
    <s v="Juanhein (Parque Avellaneda, Buenos Aires): Telecentro 2 / ?. Medido: 1,27 / 0,25. Diferencia: -37% / ?"/>
    <s v="Parque Avellaneda, Buenos Aires, Argentina"/>
  </r>
  <r>
    <d v="2010-08-30T00:00:00"/>
    <s v="Martín"/>
    <x v="0"/>
    <s v="Ramos Mejía"/>
    <s v="Telecentro"/>
    <n v="1"/>
    <n v="0.25600000000000001"/>
    <n v="0.64"/>
    <n v="0.25"/>
    <s v="Argentina"/>
    <s v="-36%"/>
    <s v="-2%"/>
    <n v="-0.36"/>
    <n v="-1"/>
    <s v="Martín (Ramos Mejía, Buenos Aires): Telecentro 1 / 0,256. Medido: 0,64 / 0,25. Diferencia: -36% / -2%"/>
    <s v="Ramos Mejía, Buenos Aires, Argentina"/>
  </r>
  <r>
    <d v="2010-01-09T00:00:00"/>
    <s v="Fernando"/>
    <x v="0"/>
    <s v="Parque Patricios"/>
    <s v="Telecentro"/>
    <n v="1"/>
    <n v="0.25600000000000001"/>
    <n v="1.04"/>
    <n v="0.25"/>
    <s v="Argentina"/>
    <s v="4%"/>
    <s v="-2%"/>
    <n v="4.0000000000000036E-2"/>
    <n v="1"/>
    <s v="Fernando (Parque Patricios, Buenos Aires): Telecentro 1 / 0,256. Medido: 1,04 / 0,25. Diferencia: 4% / -2%"/>
    <s v="Parque Patricios, Buenos Aires, Argentina"/>
  </r>
  <r>
    <m/>
    <s v="Carlos"/>
    <x v="0"/>
    <s v="Merlo"/>
    <s v="Uol Sinectis"/>
    <n v="1"/>
    <s v="?"/>
    <n v="0.52"/>
    <n v="0.24"/>
    <s v="Argentina"/>
    <s v="-48%"/>
    <s v="?"/>
    <n v="-0.48"/>
    <n v="-1"/>
    <s v="Carlos (Merlo, Buenos Aires): Uol Sinectis 1 / ?. Medido: 0,52 / 0,24. Diferencia: -48% / ?"/>
    <s v="Merlo, Buenos Aires, Argentina"/>
  </r>
  <r>
    <d v="2010-08-30T00:00:00"/>
    <s v="Anibal"/>
    <x v="0"/>
    <s v="Castelar"/>
    <s v="Uol Sinectis"/>
    <n v="0.51200000000000001"/>
    <n v="1"/>
    <n v="1.02"/>
    <n v="0.47"/>
    <s v="Argentina"/>
    <s v="99%"/>
    <s v="-53%"/>
    <n v="0.9921875"/>
    <n v="1"/>
    <s v="Anibal (Castelar, Buenos Aires): Uol Sinectis 0,512 / 1. Medido: 1,02 / 0,47. Diferencia: 99% / -53%"/>
    <s v="Castelar, Buenos Aires, Argentina"/>
  </r>
  <r>
    <d v="2010-01-09T00:00:00"/>
    <s v="José"/>
    <x v="1"/>
    <s v="Palermo"/>
    <s v="Arnet"/>
    <n v="3"/>
    <n v="0.25600000000000001"/>
    <n v="1.98"/>
    <n v="0.2"/>
    <s v="Argentina"/>
    <s v="-34%"/>
    <s v="-22%"/>
    <n v="-0.34"/>
    <n v="-1"/>
    <s v="José (Palermo, C.A.B.A.): Arnet 3 / 0,256. Medido: 1,98 / 0,2. Diferencia: -34% / -22%"/>
    <s v="Palermo, C.A.B.A., Argentina"/>
  </r>
  <r>
    <d v="2010-01-09T00:00:00"/>
    <s v="Eljorgeba"/>
    <x v="1"/>
    <m/>
    <s v="Arnet"/>
    <n v="3"/>
    <n v="0.25600000000000001"/>
    <n v="2"/>
    <n v="0.2"/>
    <s v="Argentina"/>
    <s v="-33%"/>
    <s v="-22%"/>
    <n v="-0.33333333333333331"/>
    <n v="-1"/>
    <s v="Eljorgeba (, C.A.B.A.): Arnet 3 / 0,256. Medido: 2 / 0,2. Diferencia: -33% / -22%"/>
    <s v=", C.A.B.A., Argentina"/>
  </r>
  <r>
    <d v="2010-01-09T00:00:00"/>
    <s v="Gabriel"/>
    <x v="1"/>
    <s v="Villa del Parque"/>
    <s v="Arnet"/>
    <n v="1"/>
    <s v="?"/>
    <n v="0.83"/>
    <n v="0.2"/>
    <s v="Argentina"/>
    <s v="-17%"/>
    <s v="?"/>
    <n v="-0.17000000000000004"/>
    <n v="0"/>
    <s v="Gabriel (Villa del Parque, C.A.B.A.): Arnet 1 / ?. Medido: 0,83 / 0,2. Diferencia: -17% / ?"/>
    <s v="Villa del Parque, C.A.B.A., Argentina"/>
  </r>
  <r>
    <d v="2010-09-01T00:00:00"/>
    <s v="Celuwolf"/>
    <x v="1"/>
    <s v="Caballito"/>
    <s v="Arnet"/>
    <n v="3"/>
    <s v="?"/>
    <n v="2.5499999999999998"/>
    <n v="0.19"/>
    <s v="Argentina"/>
    <s v="-15%"/>
    <s v="?"/>
    <n v="-0.15000000000000005"/>
    <n v="0"/>
    <s v="Celuwolf (Caballito, C.A.B.A.): Arnet 3 / ?. Medido: 2,55 / 0,19. Diferencia: -15% / ?"/>
    <s v="Caballito, C.A.B.A., Argentina"/>
  </r>
  <r>
    <d v="2010-09-01T00:00:00"/>
    <s v="Umba"/>
    <x v="1"/>
    <s v="Belgrano"/>
    <s v="Arnet"/>
    <n v="3"/>
    <s v="?"/>
    <n v="2.63"/>
    <n v="0.17"/>
    <s v="Argentina"/>
    <s v="-12%"/>
    <s v="?"/>
    <n v="-0.12333333333333336"/>
    <n v="0"/>
    <s v="Umba (Belgrano, C.A.B.A.): Arnet 3 / ?. Medido: 2,63 / 0,17. Diferencia: -12% / ?"/>
    <s v="Belgrano, C.A.B.A., Argentina"/>
  </r>
  <r>
    <d v="2010-01-09T00:00:00"/>
    <s v="Mario"/>
    <x v="1"/>
    <s v="Recoleta"/>
    <s v="Arnet"/>
    <n v="0.51200000000000001"/>
    <s v="?"/>
    <n v="0.57999999999999996"/>
    <n v="0.11"/>
    <s v="Argentina"/>
    <s v="13%"/>
    <s v="?"/>
    <n v="0.13281249999999989"/>
    <n v="1"/>
    <s v="Mario (Recoleta, C.A.B.A.): Arnet 0,512 / ?. Medido: 0,58 / 0,11. Diferencia: 13% / ?"/>
    <s v="Recoleta, C.A.B.A., Argentina"/>
  </r>
  <r>
    <m/>
    <s v="Jconeto"/>
    <x v="1"/>
    <s v="Recoleta"/>
    <s v="Movistar"/>
    <n v="3"/>
    <s v="?"/>
    <n v="1.39"/>
    <n v="0.11"/>
    <s v="Argentina"/>
    <s v="-54%"/>
    <s v="?"/>
    <n v="-0.53666666666666674"/>
    <n v="-1"/>
    <s v="Jconeto (Recoleta, C.A.B.A.): Movistar 3 / ?. Medido: 1,39 / 0,11. Diferencia: -54% / ?"/>
    <s v="Recoleta, C.A.B.A., Argentina"/>
  </r>
  <r>
    <d v="2010-08-31T00:00:00"/>
    <s v="Maxi"/>
    <x v="1"/>
    <s v="Microcentro"/>
    <s v="Iplan"/>
    <n v="5"/>
    <n v="5"/>
    <n v="4.29"/>
    <n v="2.71"/>
    <s v="Argentina"/>
    <s v="-14%"/>
    <s v="-46%"/>
    <n v="-0.14199999999999999"/>
    <n v="0"/>
    <s v="Maxi (Microcentro, C.A.B.A.): Iplan 5 / 5. Medido: 4,29 / 2,71. Diferencia: -14% / -46%"/>
    <s v="Microcentro, C.A.B.A., Argentina"/>
  </r>
  <r>
    <m/>
    <s v="Ariana"/>
    <x v="1"/>
    <s v="Barrio Norte"/>
    <s v="Telmex"/>
    <n v="0.51200000000000001"/>
    <s v="?"/>
    <n v="0.49"/>
    <n v="0.13"/>
    <s v="Argentina"/>
    <s v="-4%"/>
    <s v="?"/>
    <n v="-4.2968750000000035E-2"/>
    <n v="0"/>
    <s v="Ariana (Barrio Norte, C.A.B.A.): Telmex 0,512 / ?. Medido: 0,49 / 0,13. Diferencia: -4% / ?"/>
    <s v="Barrio Norte, C.A.B.A., Argentina"/>
  </r>
  <r>
    <m/>
    <s v="Oscar Tarrio"/>
    <x v="1"/>
    <s v="Liniers"/>
    <s v="Fibertel"/>
    <n v="3"/>
    <n v="3"/>
    <n v="1.7"/>
    <n v="1.3"/>
    <s v="Argentina"/>
    <s v="-43%"/>
    <s v="-57%"/>
    <n v="-0.43333333333333335"/>
    <n v="-1"/>
    <s v="Oscar Tarrio (Liniers, C.A.B.A.): Fibertel 3 / 3. Medido: 1,7 / 1,3. Diferencia: -43% / -57%"/>
    <s v="Liniers, C.A.B.A., Argentina"/>
  </r>
  <r>
    <d v="2010-09-09T00:00:00"/>
    <s v="Enrique"/>
    <x v="1"/>
    <s v="Recoleta"/>
    <s v="Fibertel"/>
    <n v="3"/>
    <s v="?"/>
    <n v="0.85"/>
    <n v="0.23"/>
    <s v="Argentina"/>
    <s v="-72%"/>
    <s v="?"/>
    <n v="-0.71666666666666667"/>
    <n v="-1"/>
    <s v="Enrique (Recoleta, C.A.B.A.): Fibertel 3 / ?. Medido: 0,85 / 0,23. Diferencia: -72% / ?"/>
    <s v="Recoleta, C.A.B.A., Argentina"/>
  </r>
  <r>
    <d v="2010-10-09T00:00:00"/>
    <s v="Jorge"/>
    <x v="1"/>
    <s v="Villa del Parque"/>
    <s v="Fibertel"/>
    <n v="3"/>
    <s v="?"/>
    <n v="1.29"/>
    <n v="0.24"/>
    <s v="Argentina"/>
    <s v="-57%"/>
    <s v="?"/>
    <n v="-0.56999999999999995"/>
    <n v="-1"/>
    <s v="Jorge (Villa del Parque, C.A.B.A.): Fibertel 3 / ?. Medido: 1,29 / 0,24. Diferencia: -57% / ?"/>
    <s v="Villa del Parque, C.A.B.A., Argentina"/>
  </r>
  <r>
    <d v="2010-01-09T00:00:00"/>
    <s v="Pablo"/>
    <x v="1"/>
    <s v="Núñez"/>
    <s v="Fibertel"/>
    <n v="5"/>
    <n v="0.51200000000000001"/>
    <n v="2.3199999999999998"/>
    <n v="0.72"/>
    <s v="Argentina"/>
    <s v="-54%"/>
    <s v="41%"/>
    <n v="-0.53600000000000003"/>
    <n v="-1"/>
    <s v="Pablo (Núñez, C.A.B.A.): Fibertel 5 / 0,512. Medido: 2,32 / 0,72. Diferencia: -54% / 41%"/>
    <s v="Núñez, C.A.B.A., Argentina"/>
  </r>
  <r>
    <d v="2010-08-09T00:00:00"/>
    <s v="Vero"/>
    <x v="1"/>
    <s v="Paternal"/>
    <s v="Fibertel"/>
    <n v="3"/>
    <s v="?"/>
    <n v="1.42"/>
    <n v="0.25"/>
    <s v="Argentina"/>
    <s v="-53%"/>
    <s v="?"/>
    <n v="-0.52666666666666673"/>
    <n v="-1"/>
    <s v="Vero (Paternal, C.A.B.A.): Fibertel 3 / ?. Medido: 1,42 / 0,25. Diferencia: -53% / ?"/>
    <s v="Paternal, C.A.B.A., Argentina"/>
  </r>
  <r>
    <d v="2010-01-09T00:00:00"/>
    <s v="Esteban"/>
    <x v="1"/>
    <s v="Flores"/>
    <s v="Fibertel"/>
    <n v="3"/>
    <s v="?"/>
    <n v="1.57"/>
    <n v="0.21"/>
    <s v="Argentina"/>
    <s v="-48%"/>
    <s v="?"/>
    <n v="-0.47666666666666663"/>
    <n v="-1"/>
    <s v="Esteban (Flores, C.A.B.A.): Fibertel 3 / ?. Medido: 1,57 / 0,21. Diferencia: -48% / ?"/>
    <s v="Flores, C.A.B.A., Argentina"/>
  </r>
  <r>
    <d v="2010-05-09T00:00:00"/>
    <s v="Daniel"/>
    <x v="1"/>
    <s v="Parque Patricios"/>
    <s v="Fibertel"/>
    <n v="3"/>
    <s v="?"/>
    <n v="1.7"/>
    <n v="1.3"/>
    <s v="Argentina"/>
    <s v="-43%"/>
    <s v="?"/>
    <n v="-0.43333333333333335"/>
    <n v="-1"/>
    <s v="Daniel (Parque Patricios, C.A.B.A.): Fibertel 3 / ?. Medido: 1,7 / 1,3. Diferencia: -43% / ?"/>
    <s v="Parque Patricios, C.A.B.A., Argentina"/>
  </r>
  <r>
    <m/>
    <s v="Gustavo"/>
    <x v="1"/>
    <s v="Parque Avellaneda"/>
    <s v="Fibertel"/>
    <n v="3"/>
    <s v="?"/>
    <n v="1.84"/>
    <n v="0.21"/>
    <s v="Argentina"/>
    <s v="-39%"/>
    <s v="?"/>
    <n v="-0.38666666666666666"/>
    <n v="-1"/>
    <s v="Gustavo (Parque Avellaneda, C.A.B.A.): Fibertel 3 / ?. Medido: 1,84 / 0,21. Diferencia: -39% / ?"/>
    <s v="Parque Avellaneda, C.A.B.A., Argentina"/>
  </r>
  <r>
    <d v="2010-11-09T00:00:00"/>
    <s v="Jorge"/>
    <x v="1"/>
    <s v="Monte Castro"/>
    <s v="Fibertel"/>
    <n v="3"/>
    <s v="?"/>
    <n v="2.4900000000000002"/>
    <n v="0.17"/>
    <s v="Argentina"/>
    <s v="-17%"/>
    <s v="?"/>
    <n v="-0.16999999999999993"/>
    <n v="0"/>
    <s v="Jorge (Monte Castro, C.A.B.A.): Fibertel 3 / ?. Medido: 2,49 / 0,17. Diferencia: -17% / ?"/>
    <s v="Monte Castro, C.A.B.A., Argentina"/>
  </r>
  <r>
    <d v="2010-02-09T00:00:00"/>
    <s v="Fede"/>
    <x v="1"/>
    <m/>
    <s v="Fibertel"/>
    <n v="3"/>
    <s v="?"/>
    <n v="2.92"/>
    <n v="0.22"/>
    <s v="Argentina"/>
    <s v="-3%"/>
    <s v="?"/>
    <n v="-2.6666666666666689E-2"/>
    <n v="0"/>
    <s v="Fede (, C.A.B.A.): Fibertel 3 / ?. Medido: 2,92 / 0,22. Diferencia: -3% / ?"/>
    <s v=", C.A.B.A., Argentina"/>
  </r>
  <r>
    <d v="2010-01-09T00:00:00"/>
    <s v="Sergio"/>
    <x v="1"/>
    <s v="Belgrano"/>
    <s v="Fibertel"/>
    <n v="3"/>
    <s v="?"/>
    <n v="2.94"/>
    <n v="0.25"/>
    <s v="Argentina"/>
    <s v="-2%"/>
    <s v="?"/>
    <n v="-2.0000000000000018E-2"/>
    <n v="0"/>
    <s v="Sergio (Belgrano, C.A.B.A.): Fibertel 3 / ?. Medido: 2,94 / 0,25. Diferencia: -2% / ?"/>
    <s v="Belgrano, C.A.B.A., Argentina"/>
  </r>
  <r>
    <m/>
    <s v="Paux_crisis"/>
    <x v="1"/>
    <s v="Villa Urquiza"/>
    <s v="Fibertel"/>
    <n v="3"/>
    <s v="?"/>
    <n v="2.95"/>
    <n v="0.25"/>
    <s v="Argentina"/>
    <s v="-2%"/>
    <s v="?"/>
    <n v="-1.6666666666666607E-2"/>
    <n v="0"/>
    <s v="Paux_crisis (Villa Urquiza, C.A.B.A.): Fibertel 3 / ?. Medido: 2,95 / 0,25. Diferencia: -2% / ?"/>
    <s v="Villa Urquiza, C.A.B.A., Argentina"/>
  </r>
  <r>
    <d v="2010-08-30T00:00:00"/>
    <s v="Diego Germán Gonzalez"/>
    <x v="1"/>
    <m/>
    <s v="Fibertel"/>
    <n v="3"/>
    <n v="0.25600000000000001"/>
    <n v="2.97"/>
    <n v="0.25"/>
    <s v="Argentina"/>
    <s v="-1%"/>
    <s v="-2%"/>
    <n v="-9.9999999999999343E-3"/>
    <n v="0"/>
    <s v="Diego Germán Gonzalez (, C.A.B.A.): Fibertel 3 / 0,256. Medido: 2,97 / 0,25. Diferencia: -1% / -2%"/>
    <s v=", C.A.B.A., Argentina"/>
  </r>
  <r>
    <d v="2010-01-09T00:00:00"/>
    <s v="Ache"/>
    <x v="1"/>
    <s v="San Cristóbal"/>
    <s v="Fibertel"/>
    <n v="3"/>
    <s v="?"/>
    <n v="2.97"/>
    <n v="0.25"/>
    <s v="Argentina"/>
    <s v="-1%"/>
    <s v="?"/>
    <n v="-9.9999999999999343E-3"/>
    <n v="0"/>
    <s v="Ache (San Cristóbal, C.A.B.A.): Fibertel 3 / ?. Medido: 2,97 / 0,25. Diferencia: -1% / ?"/>
    <s v="San Cristóbal, C.A.B.A., Argentina"/>
  </r>
  <r>
    <m/>
    <s v="José"/>
    <x v="1"/>
    <s v="Barracas"/>
    <s v="Fibertel"/>
    <n v="5"/>
    <s v="?"/>
    <n v="4.97"/>
    <n v="0.67"/>
    <s v="Argentina"/>
    <s v="-1%"/>
    <s v="?"/>
    <n v="-6.0000000000000496E-3"/>
    <n v="0"/>
    <s v="José (Barracas, C.A.B.A.): Fibertel 5 / ?. Medido: 4,97 / 0,67. Diferencia: -1% / ?"/>
    <s v="Barracas, C.A.B.A., Argentina"/>
  </r>
  <r>
    <d v="2010-01-09T00:00:00"/>
    <s v="Julian"/>
    <x v="1"/>
    <s v="Congreso"/>
    <s v="Fibertel"/>
    <n v="1"/>
    <n v="0.128"/>
    <n v="1"/>
    <n v="0.1"/>
    <s v="Argentina"/>
    <s v="%"/>
    <s v="-22%"/>
    <n v="0"/>
    <n v="1"/>
    <s v="Julian (Congreso, C.A.B.A.): Fibertel 1 / 0,128. Medido: 1 / 0,1. Diferencia: % / -22%"/>
    <s v="Congreso, C.A.B.A., Argentina"/>
  </r>
  <r>
    <d v="2010-01-09T00:00:00"/>
    <s v="Tyn"/>
    <x v="1"/>
    <s v="Barracas"/>
    <s v="Fibertel"/>
    <n v="3"/>
    <s v="?"/>
    <n v="3.01"/>
    <n v="2.23"/>
    <s v="Argentina"/>
    <s v="%"/>
    <s v="?"/>
    <n v="3.3333333333332624E-3"/>
    <n v="1"/>
    <s v="Tyn (Barracas, C.A.B.A.): Fibertel 3 / ?. Medido: 3,01 / 2,23. Diferencia: % / ?"/>
    <s v="Barracas, C.A.B.A., Argentina"/>
  </r>
  <r>
    <d v="2010-01-09T00:00:00"/>
    <s v="Omar"/>
    <x v="1"/>
    <s v="Núñez"/>
    <s v="Fibertel"/>
    <n v="3"/>
    <s v="?"/>
    <n v="3.01"/>
    <n v="0.25"/>
    <s v="Argentina"/>
    <s v="%"/>
    <s v="?"/>
    <n v="3.3333333333332624E-3"/>
    <n v="1"/>
    <s v="Omar (Núñez, C.A.B.A.): Fibertel 3 / ?. Medido: 3,01 / 0,25. Diferencia: % / ?"/>
    <s v="Núñez, C.A.B.A., Argentina"/>
  </r>
  <r>
    <m/>
    <s v="Leandro"/>
    <x v="1"/>
    <m/>
    <s v="Fibertel"/>
    <n v="3"/>
    <s v="?"/>
    <n v="3.02"/>
    <n v="0.25"/>
    <s v="Argentina"/>
    <s v="1%"/>
    <s v="?"/>
    <n v="6.6666666666666723E-3"/>
    <n v="1"/>
    <s v="Leandro (, C.A.B.A.): Fibertel 3 / ?. Medido: 3,02 / 0,25. Diferencia: 1% / ?"/>
    <s v=", C.A.B.A., Argentina"/>
  </r>
  <r>
    <m/>
    <s v="Gustavo F. B."/>
    <x v="1"/>
    <s v="Almagro"/>
    <s v="Fibertel"/>
    <n v="3"/>
    <n v="0.25600000000000001"/>
    <n v="3.07"/>
    <n v="0.24"/>
    <s v="Argentina"/>
    <s v="2%"/>
    <s v="-6%"/>
    <n v="2.3333333333333279E-2"/>
    <n v="1"/>
    <s v="Gustavo F. B. (Almagro, C.A.B.A.): Fibertel 3 / 0,256. Medido: 3,07 / 0,24. Diferencia: 2% / -6%"/>
    <s v="Almagro, C.A.B.A., Argentina"/>
  </r>
  <r>
    <d v="2010-10-09T00:00:00"/>
    <s v="Ernesto"/>
    <x v="1"/>
    <s v="Colegiales"/>
    <s v="Fibertel"/>
    <n v="3"/>
    <n v="0.25600000000000001"/>
    <n v="3.08"/>
    <n v="0.25"/>
    <s v="Argentina"/>
    <s v="3%"/>
    <s v="-2%"/>
    <n v="2.6666666666666689E-2"/>
    <n v="1"/>
    <s v="Ernesto (Colegiales, C.A.B.A.): Fibertel 3 / 0,256. Medido: 3,08 / 0,25. Diferencia: 3% / -2%"/>
    <s v="Colegiales, C.A.B.A., Argentina"/>
  </r>
  <r>
    <d v="2010-01-09T00:00:00"/>
    <s v="Chaosangelzero"/>
    <x v="1"/>
    <s v="Almagro"/>
    <s v="Fibertel"/>
    <n v="3"/>
    <n v="0.25600000000000001"/>
    <n v="3.09"/>
    <n v="0.25"/>
    <s v="Argentina"/>
    <s v="3%"/>
    <s v="-2%"/>
    <n v="2.9999999999999954E-2"/>
    <n v="1"/>
    <s v="Chaosangelzero (Almagro, C.A.B.A.): Fibertel 3 / 0,256. Medido: 3,09 / 0,25. Diferencia: 3% / -2%"/>
    <s v="Almagro, C.A.B.A., Argentina"/>
  </r>
  <r>
    <d v="2010-01-09T00:00:00"/>
    <s v="Sebas"/>
    <x v="1"/>
    <s v="Palermo"/>
    <s v="Fibertel"/>
    <n v="3"/>
    <s v="?"/>
    <n v="3.38"/>
    <n v="0.21"/>
    <s v="Argentina"/>
    <s v="13%"/>
    <s v="?"/>
    <n v="0.12666666666666662"/>
    <n v="1"/>
    <s v="Sebas (Palermo, C.A.B.A.): Fibertel 3 / ?. Medido: 3,38 / 0,21. Diferencia: 13% / ?"/>
    <s v="Palermo, C.A.B.A., Argentina"/>
  </r>
  <r>
    <d v="2010-02-09T00:00:00"/>
    <s v="Pollo"/>
    <x v="1"/>
    <s v="Paternal"/>
    <s v="Fibertel"/>
    <n v="3"/>
    <s v="?"/>
    <n v="3.42"/>
    <n v="0.25"/>
    <s v="Argentina"/>
    <s v="14%"/>
    <s v="?"/>
    <n v="0.13999999999999999"/>
    <n v="1"/>
    <s v="Pollo (Paternal, C.A.B.A.): Fibertel 3 / ?. Medido: 3,42 / 0,25. Diferencia: 14% / ?"/>
    <s v="Paternal, C.A.B.A., Argentina"/>
  </r>
  <r>
    <d v="2010-02-09T00:00:00"/>
    <s v="Martin Miguel"/>
    <x v="1"/>
    <s v="San Critóbal"/>
    <s v="Fibertel"/>
    <n v="3"/>
    <n v="0.25600000000000001"/>
    <n v="3.43"/>
    <n v="0.25"/>
    <s v="Argentina"/>
    <s v="14%"/>
    <s v="-2%"/>
    <n v="0.1433333333333334"/>
    <n v="1"/>
    <s v="Martin Miguel (San Critóbal, C.A.B.A.): Fibertel 3 / 0,256. Medido: 3,43 / 0,25. Diferencia: 14% / -2%"/>
    <s v="San Critóbal, C.A.B.A., Argentina"/>
  </r>
  <r>
    <d v="2010-09-01T00:00:00"/>
    <s v="Vero"/>
    <x v="1"/>
    <s v="Paternal"/>
    <s v="Fibertel"/>
    <n v="2"/>
    <n v="0.248"/>
    <n v="1.96"/>
    <n v="0.26"/>
    <s v="Argentina"/>
    <s v="-2%"/>
    <s v="5%"/>
    <n v="-2.0000000000000018E-2"/>
    <n v="0"/>
    <s v="Vero (Paternal, C.A.B.A.): Fibertel 2 / 0,248. Medido: 1,96 / 0,26. Diferencia: -2% / 5%"/>
    <s v="Paternal, C.A.B.A., Argentina"/>
  </r>
  <r>
    <d v="2010-01-09T00:00:00"/>
    <s v="Nelson"/>
    <x v="1"/>
    <m/>
    <s v="Fibertel"/>
    <n v="3"/>
    <s v="?"/>
    <n v="3.01"/>
    <n v="0.25"/>
    <s v="Argentina"/>
    <s v="%"/>
    <s v="?"/>
    <n v="3.3333333333332624E-3"/>
    <n v="1"/>
    <s v="Nelson (, C.A.B.A.): Fibertel 3 / ?. Medido: 3,01 / 0,25. Diferencia: % / ?"/>
    <s v=", C.A.B.A., Argentina"/>
  </r>
  <r>
    <d v="2010-09-01T00:00:00"/>
    <s v="Diego"/>
    <x v="1"/>
    <s v="Recoleta"/>
    <s v="Servicio Corporativo iPLAN"/>
    <n v="3"/>
    <s v="?"/>
    <n v="4.92"/>
    <n v="0.79"/>
    <s v="Argentina"/>
    <s v="64%"/>
    <s v="?"/>
    <n v="0.64"/>
    <n v="1"/>
    <s v="Diego (Recoleta, C.A.B.A.): Servicio Corporativo iPLAN 3 / ?. Medido: 4,92 / 0,79. Diferencia: 64% / ?"/>
    <s v="Recoleta, C.A.B.A., Argentina"/>
  </r>
  <r>
    <d v="2010-01-09T00:00:00"/>
    <s v="Sugus Deejay"/>
    <x v="1"/>
    <s v="Balvanera"/>
    <s v="Iplan"/>
    <n v="1"/>
    <s v="?"/>
    <n v="3.5"/>
    <n v="0.86"/>
    <s v="Argentina"/>
    <s v="250%"/>
    <s v="?"/>
    <n v="2.5"/>
    <n v="1"/>
    <s v="Sugus Deejay (Balvanera, C.A.B.A.): Iplan 1 / ?. Medido: 3,5 / 0,86. Diferencia: 250% / ?"/>
    <s v="Balvanera, C.A.B.A., Argentina"/>
  </r>
  <r>
    <m/>
    <s v="Leo"/>
    <x v="1"/>
    <s v="Parque Patricios"/>
    <s v="Speedy"/>
    <n v="5"/>
    <s v="?"/>
    <n v="1.36"/>
    <n v="0.39"/>
    <s v="Argentina"/>
    <s v="-73%"/>
    <s v="?"/>
    <n v="-0.72799999999999998"/>
    <n v="-1"/>
    <s v="Leo (Parque Patricios, C.A.B.A.): Speedy 5 / ?. Medido: 1,36 / 0,39. Diferencia: -73% / ?"/>
    <s v="Parque Patricios, C.A.B.A., Argentina"/>
  </r>
  <r>
    <m/>
    <s v="Emilio"/>
    <x v="1"/>
    <s v="Barracas"/>
    <s v="Speedy"/>
    <n v="5"/>
    <s v="?"/>
    <n v="2.0299999999999998"/>
    <n v="0.38"/>
    <s v="Argentina"/>
    <s v="-59%"/>
    <s v="?"/>
    <n v="-0.59400000000000008"/>
    <n v="-1"/>
    <s v="Emilio (Barracas, C.A.B.A.): Speedy 5 / ?. Medido: 2,03 / 0,38. Diferencia: -59% / ?"/>
    <s v="Barracas, C.A.B.A., Argentina"/>
  </r>
  <r>
    <d v="2010-09-01T00:00:00"/>
    <s v="Germán "/>
    <x v="1"/>
    <s v="Floresta"/>
    <s v="Speedy"/>
    <n v="3"/>
    <s v="?"/>
    <n v="1.55"/>
    <n v="0.44"/>
    <s v="Argentina"/>
    <s v="-48%"/>
    <s v="?"/>
    <n v="-0.48333333333333334"/>
    <n v="-1"/>
    <s v="Germán  (Floresta, C.A.B.A.): Speedy 3 / ?. Medido: 1,55 / 0,44. Diferencia: -48% / ?"/>
    <s v="Floresta, C.A.B.A., Argentina"/>
  </r>
  <r>
    <d v="2010-01-09T00:00:00"/>
    <s v="Guillermo"/>
    <x v="1"/>
    <s v="Almagro"/>
    <s v="Speedy"/>
    <n v="5"/>
    <n v="0.51200000000000001"/>
    <n v="2.71"/>
    <n v="0.47"/>
    <s v="Argentina"/>
    <s v="-46%"/>
    <s v="-8%"/>
    <n v="-0.45800000000000002"/>
    <n v="-1"/>
    <s v="Guillermo (Almagro, C.A.B.A.): Speedy 5 / 0,512. Medido: 2,71 / 0,47. Diferencia: -46% / -8%"/>
    <s v="Almagro, C.A.B.A., Argentina"/>
  </r>
  <r>
    <d v="2010-10-09T00:00:00"/>
    <s v="Daniel"/>
    <x v="1"/>
    <s v="Boedo"/>
    <s v="Speedy"/>
    <n v="3"/>
    <s v="?"/>
    <n v="2.0099999999999998"/>
    <n v="0.28000000000000003"/>
    <s v="Argentina"/>
    <s v="-33%"/>
    <s v="?"/>
    <n v="-0.33000000000000007"/>
    <n v="0"/>
    <s v="Daniel (Boedo, C.A.B.A.): Speedy 3 / ?. Medido: 2,01 / 0,28. Diferencia: -33% / ?"/>
    <s v="Boedo, C.A.B.A., Argentina"/>
  </r>
  <r>
    <d v="2010-08-31T00:00:00"/>
    <s v="Agustín"/>
    <x v="1"/>
    <s v="Caballito"/>
    <s v="Speedy"/>
    <n v="3"/>
    <s v="?"/>
    <n v="2.1800000000000002"/>
    <n v="0.34"/>
    <s v="Argentina"/>
    <s v="-27%"/>
    <s v="?"/>
    <n v="-0.27333333333333326"/>
    <n v="0"/>
    <s v="Agustín (Caballito, C.A.B.A.): Speedy 3 / ?. Medido: 2,18 / 0,34. Diferencia: -27% / ?"/>
    <s v="Caballito, C.A.B.A., Argentina"/>
  </r>
  <r>
    <m/>
    <s v="Red-devil"/>
    <x v="1"/>
    <s v="San Telmo"/>
    <s v="Speedy"/>
    <n v="3"/>
    <s v="?"/>
    <n v="2.58"/>
    <n v="0.44"/>
    <s v="Argentina"/>
    <s v="-14%"/>
    <s v="?"/>
    <n v="-0.13999999999999999"/>
    <n v="0"/>
    <s v="Red-devil (San Telmo, C.A.B.A.): Speedy 3 / ?. Medido: 2,58 / 0,44. Diferencia: -14% / ?"/>
    <s v="San Telmo, C.A.B.A., Argentina"/>
  </r>
  <r>
    <d v="2010-08-31T00:00:00"/>
    <s v="Diego"/>
    <x v="1"/>
    <s v="Balvanera"/>
    <s v="Speedy"/>
    <n v="3"/>
    <n v="0.51200000000000001"/>
    <n v="2.63"/>
    <n v="0.46"/>
    <s v="Argentina"/>
    <s v="-12%"/>
    <s v="-10%"/>
    <n v="-0.12333333333333336"/>
    <n v="0"/>
    <s v="Diego (Balvanera, C.A.B.A.): Speedy 3 / 0,512. Medido: 2,63 / 0,46. Diferencia: -12% / -10%"/>
    <s v="Balvanera, C.A.B.A., Argentina"/>
  </r>
  <r>
    <m/>
    <s v="Max Damage"/>
    <x v="1"/>
    <s v="Villa Luro"/>
    <s v="Speedy"/>
    <n v="3"/>
    <s v="?"/>
    <n v="2.72"/>
    <n v="0.39"/>
    <s v="Argentina"/>
    <s v="-9%"/>
    <s v="?"/>
    <n v="-9.3333333333333268E-2"/>
    <n v="0"/>
    <s v="Max Damage (Villa Luro, C.A.B.A.): Speedy 3 / ?. Medido: 2,72 / 0,39. Diferencia: -9% / ?"/>
    <s v="Villa Luro, C.A.B.A., Argentina"/>
  </r>
  <r>
    <d v="2010-09-01T00:00:00"/>
    <s v="Marcelo Monzón"/>
    <x v="1"/>
    <s v="Caballito"/>
    <s v="Speedy"/>
    <n v="3"/>
    <s v="?"/>
    <n v="3.36"/>
    <n v="0.45"/>
    <s v="Argentina"/>
    <s v="12%"/>
    <s v="?"/>
    <n v="0.11999999999999995"/>
    <n v="1"/>
    <s v="Marcelo Monzón (Caballito, C.A.B.A.): Speedy 3 / ?. Medido: 3,36 / 0,45. Diferencia: 12% / ?"/>
    <s v="Caballito, C.A.B.A., Argentina"/>
  </r>
  <r>
    <d v="2010-08-31T00:00:00"/>
    <s v="Diego Heredia"/>
    <x v="1"/>
    <s v="Flores"/>
    <s v="Speedy"/>
    <n v="3"/>
    <s v="?"/>
    <n v="3.93"/>
    <n v="0.46"/>
    <s v="Argentina"/>
    <s v="31%"/>
    <s v="?"/>
    <n v="0.31000000000000005"/>
    <n v="1"/>
    <s v="Diego Heredia (Flores, C.A.B.A.): Speedy 3 / ?. Medido: 3,93 / 0,46. Diferencia: 31% / ?"/>
    <s v="Flores, C.A.B.A., Argentina"/>
  </r>
  <r>
    <d v="2010-01-09T00:00:00"/>
    <s v="Marcelo"/>
    <x v="1"/>
    <s v="Flores"/>
    <s v="Speedy"/>
    <n v="2"/>
    <s v="?"/>
    <n v="4.24"/>
    <n v="0.47"/>
    <s v="Argentina"/>
    <s v="112%"/>
    <s v="?"/>
    <n v="1.1200000000000001"/>
    <n v="1"/>
    <s v="Marcelo (Flores, C.A.B.A.): Speedy 2 / ?. Medido: 4,24 / 0,47. Diferencia: 112% / ?"/>
    <s v="Flores, C.A.B.A., Argentina"/>
  </r>
  <r>
    <d v="2010-08-31T00:00:00"/>
    <s v="Okrus"/>
    <x v="1"/>
    <s v="Almagro"/>
    <s v="Telecentro"/>
    <n v="3"/>
    <n v="0.25600000000000001"/>
    <n v="0.63"/>
    <n v="0.24"/>
    <s v="Argentina"/>
    <s v="-79%"/>
    <s v="-6%"/>
    <n v="-0.79"/>
    <n v="-1"/>
    <s v="Okrus (Almagro, C.A.B.A.): Telecentro 3 / 0,256. Medido: 0,63 / 0,24. Diferencia: -79% / -6%"/>
    <s v="Almagro, C.A.B.A., Argentina"/>
  </r>
  <r>
    <d v="2010-02-09T00:00:00"/>
    <s v="Ramiro"/>
    <x v="1"/>
    <s v="Belgrano"/>
    <s v="Telecentro"/>
    <n v="5"/>
    <s v="?"/>
    <n v="1.37"/>
    <n v="0.5"/>
    <s v="Argentina"/>
    <s v="-73%"/>
    <s v="?"/>
    <n v="-0.72599999999999998"/>
    <n v="-1"/>
    <s v="Ramiro (Belgrano, C.A.B.A.): Telecentro 5 / ?. Medido: 1,37 / 0,5. Diferencia: -73% / ?"/>
    <s v="Belgrano, C.A.B.A., Argentina"/>
  </r>
  <r>
    <d v="2010-01-09T00:00:00"/>
    <s v="Diego"/>
    <x v="1"/>
    <s v="Flores"/>
    <s v="Telecentro"/>
    <n v="1"/>
    <s v="?"/>
    <n v="0.3"/>
    <n v="0.24"/>
    <s v="Argentina"/>
    <s v="-70%"/>
    <s v="?"/>
    <n v="-0.7"/>
    <n v="-1"/>
    <s v="Diego (Flores, C.A.B.A.): Telecentro 1 / ?. Medido: 0,3 / 0,24. Diferencia: -70% / ?"/>
    <s v="Flores, C.A.B.A., Argentina"/>
  </r>
  <r>
    <d v="2010-09-01T00:00:00"/>
    <s v="Ariel"/>
    <x v="1"/>
    <s v="Paternal"/>
    <s v="Telecentro"/>
    <n v="3"/>
    <s v="?"/>
    <n v="1.04"/>
    <n v="0.25"/>
    <s v="Argentina"/>
    <s v="-65%"/>
    <s v="?"/>
    <n v="-0.65333333333333332"/>
    <n v="-1"/>
    <s v="Ariel (Paternal, C.A.B.A.): Telecentro 3 / ?. Medido: 1,04 / 0,25. Diferencia: -65% / ?"/>
    <s v="Paternal, C.A.B.A., Argentina"/>
  </r>
  <r>
    <d v="2010-01-09T00:00:00"/>
    <s v="Ger"/>
    <x v="1"/>
    <s v="Almagro"/>
    <s v="Telecentro"/>
    <n v="3"/>
    <s v="?"/>
    <n v="2.25"/>
    <n v="0.25"/>
    <s v="Argentina"/>
    <s v="-25%"/>
    <s v="?"/>
    <n v="-0.25"/>
    <n v="0"/>
    <s v="Ger (Almagro, C.A.B.A.): Telecentro 3 / ?. Medido: 2,25 / 0,25. Diferencia: -25% / ?"/>
    <s v="Almagro, C.A.B.A., Argentina"/>
  </r>
  <r>
    <d v="2010-09-09T00:00:00"/>
    <s v="Fernando"/>
    <x v="1"/>
    <s v="San Cristóbal"/>
    <s v="Telecentro"/>
    <n v="3"/>
    <s v="?"/>
    <n v="2.73"/>
    <n v="0.24"/>
    <s v="Argentina"/>
    <s v="-9%"/>
    <s v="?"/>
    <n v="-9.0000000000000011E-2"/>
    <n v="0"/>
    <s v="Fernando (San Cristóbal, C.A.B.A.): Telecentro 3 / ?. Medido: 2,73 / 0,24. Diferencia: -9% / ?"/>
    <s v="San Cristóbal, C.A.B.A., Argentina"/>
  </r>
  <r>
    <m/>
    <s v="Javucho"/>
    <x v="2"/>
    <s v="Capital"/>
    <s v="Arnet"/>
    <n v="3"/>
    <n v="0.25600000000000001"/>
    <n v="2.27"/>
    <n v="0.19"/>
    <s v="Argentina"/>
    <s v="-24%"/>
    <s v="-26%"/>
    <n v="-0.24333333333333332"/>
    <n v="0"/>
    <s v="Javucho (Capital, Catamarca): Arnet 3 / 0,256. Medido: 2,27 / 0,19. Diferencia: -24% / -26%"/>
    <s v="Capital, Catamarca, Argentina"/>
  </r>
  <r>
    <d v="2010-07-09T00:00:00"/>
    <s v="Yamil"/>
    <x v="2"/>
    <s v="Valle Viejo"/>
    <s v="Arnet"/>
    <n v="3"/>
    <n v="0.25600000000000001"/>
    <n v="2.64"/>
    <n v="0.19"/>
    <s v="Argentina"/>
    <s v="-12%"/>
    <s v="-26%"/>
    <n v="-0.11999999999999995"/>
    <n v="0"/>
    <s v="Yamil (Valle Viejo, Catamarca): Arnet 3 / 0,256. Medido: 2,64 / 0,19. Diferencia: -12% / -26%"/>
    <s v="Valle Viejo, Catamarca, Argentina"/>
  </r>
  <r>
    <d v="2010-07-09T00:00:00"/>
    <s v="Lucas"/>
    <x v="3"/>
    <s v="Resistencia"/>
    <s v="Arnet"/>
    <n v="1"/>
    <s v="?"/>
    <n v="0.03"/>
    <n v="0.09"/>
    <s v="Argentina"/>
    <s v="-97%"/>
    <s v="?"/>
    <n v="-0.97"/>
    <n v="-1"/>
    <s v="Lucas (Resistencia, Chaco): Arnet 1 / ?. Medido: 0,03 / 0,09. Diferencia: -97% / ?"/>
    <s v="Resistencia, Chaco, Argentina"/>
  </r>
  <r>
    <d v="2010-11-09T00:00:00"/>
    <s v="Raul"/>
    <x v="3"/>
    <s v="Resistencia"/>
    <s v="Arnet"/>
    <n v="3"/>
    <s v="?"/>
    <n v="1.36"/>
    <n v="1.1499999999999999"/>
    <s v="Argentina"/>
    <s v="-55%"/>
    <s v="?"/>
    <n v="-0.54666666666666663"/>
    <n v="-1"/>
    <s v="Raul (Resistencia, Chaco): Arnet 3 / ?. Medido: 1,36 / 1,15. Diferencia: -55% / ?"/>
    <s v="Resistencia, Chaco, Argentina"/>
  </r>
  <r>
    <d v="2010-01-09T00:00:00"/>
    <s v="Tito"/>
    <x v="3"/>
    <s v="Barranqueras"/>
    <s v="Arnet"/>
    <n v="3"/>
    <s v="?"/>
    <n v="2.41"/>
    <n v="0.11"/>
    <s v="Argentina"/>
    <s v="-20%"/>
    <s v="?"/>
    <n v="-0.19666666666666663"/>
    <n v="0"/>
    <s v="Tito (Barranqueras, Chaco): Arnet 3 / ?. Medido: 2,41 / 0,11. Diferencia: -20% / ?"/>
    <s v="Barranqueras, Chaco, Argentina"/>
  </r>
  <r>
    <d v="2010-08-30T00:00:00"/>
    <s v="Julio"/>
    <x v="3"/>
    <s v="Resistencia"/>
    <s v="Arnet"/>
    <n v="3"/>
    <n v="0.25600000000000001"/>
    <n v="2.48"/>
    <n v="0.21"/>
    <s v="Argentina"/>
    <s v="-17%"/>
    <s v="-18%"/>
    <n v="-0.17333333333333334"/>
    <n v="0"/>
    <s v="Julio (Resistencia, Chaco): Arnet 3 / 0,256. Medido: 2,48 / 0,21. Diferencia: -17% / -18%"/>
    <s v="Resistencia, Chaco, Argentina"/>
  </r>
  <r>
    <d v="2010-01-09T00:00:00"/>
    <s v="Fabian"/>
    <x v="3"/>
    <s v="Resistencia"/>
    <s v="Arnet"/>
    <n v="3"/>
    <s v="?"/>
    <n v="3.18"/>
    <n v="0.18"/>
    <s v="Argentina"/>
    <s v="6%"/>
    <s v="?"/>
    <n v="6.0000000000000053E-2"/>
    <n v="1"/>
    <s v="Fabian (Resistencia, Chaco): Arnet 3 / ?. Medido: 3,18 / 0,18. Diferencia: 6% / ?"/>
    <s v="Resistencia, Chaco, Argentina"/>
  </r>
  <r>
    <d v="2010-08-30T00:00:00"/>
    <s v="Marcelo Font"/>
    <x v="3"/>
    <s v="Charata"/>
    <s v="Arnet"/>
    <n v="1"/>
    <n v="0.25600000000000001"/>
    <n v="1.42"/>
    <n v="0.14000000000000001"/>
    <s v="Argentina"/>
    <s v="42%"/>
    <s v="-45%"/>
    <n v="0.41999999999999993"/>
    <n v="1"/>
    <s v="Marcelo Font (Charata, Chaco): Arnet 1 / 0,256. Medido: 1,42 / 0,14. Diferencia: 42% / -45%"/>
    <s v="Charata, Chaco, Argentina"/>
  </r>
  <r>
    <d v="2010-09-01T00:00:00"/>
    <s v="JHFM"/>
    <x v="3"/>
    <s v="Resistencia"/>
    <s v="Fibertel"/>
    <n v="1"/>
    <s v="?"/>
    <n v="1.46"/>
    <n v="0.12"/>
    <s v="Argentina"/>
    <s v="46%"/>
    <s v="?"/>
    <n v="0.45999999999999996"/>
    <n v="1"/>
    <s v="JHFM (Resistencia, Chaco): Fibertel 1 / ?. Medido: 1,46 / 0,12. Diferencia: 46% / ?"/>
    <s v="Resistencia, Chaco, Argentina"/>
  </r>
  <r>
    <d v="2010-08-30T00:00:00"/>
    <s v="Xenome"/>
    <x v="4"/>
    <s v="Comodoro Rivadavia"/>
    <s v="Sociedad Cooperativa Popular Ltda."/>
    <n v="0.64"/>
    <n v="0.128"/>
    <n v="0.5"/>
    <n v="0.77"/>
    <s v="Argentina"/>
    <s v="-22%"/>
    <s v="502%"/>
    <n v="-0.21875000000000003"/>
    <n v="0"/>
    <s v="Xenome (Comodoro Rivadavia, Chubut): Sociedad Cooperativa Popular Ltda. 0,64 / 0,128. Medido: 0,5 / 0,77. Diferencia: -22% / 502%"/>
    <s v="Comodoro Rivadavia, Chubut, Argentina"/>
  </r>
  <r>
    <d v="2010-08-30T00:00:00"/>
    <s v="Valeria"/>
    <x v="4"/>
    <s v="Trelew"/>
    <s v="Speedy"/>
    <n v="1"/>
    <n v="0.51200000000000001"/>
    <n v="0.68"/>
    <n v="0.15"/>
    <s v="Argentina"/>
    <s v="-32%"/>
    <s v="-71%"/>
    <n v="-0.31999999999999995"/>
    <n v="0"/>
    <s v="Valeria (Trelew, Chubut): Speedy 1 / 0,512. Medido: 0,68 / 0,15. Diferencia: -32% / -71%"/>
    <s v="Trelew, Chubut, Argentina"/>
  </r>
  <r>
    <d v="2010-01-09T00:00:00"/>
    <s v="Darío"/>
    <x v="4"/>
    <s v="Trelew"/>
    <s v="Speedy"/>
    <n v="3"/>
    <s v="?"/>
    <n v="2.31"/>
    <n v="0.4"/>
    <s v="Argentina"/>
    <s v="-23%"/>
    <s v="?"/>
    <n v="-0.22999999999999998"/>
    <n v="0"/>
    <s v="Darío (Trelew, Chubut): Speedy 3 / ?. Medido: 2,31 / 0,4. Diferencia: -23% / ?"/>
    <s v="Trelew, Chubut, Argentina"/>
  </r>
  <r>
    <d v="2010-08-09T00:00:00"/>
    <s v="Leandro"/>
    <x v="4"/>
    <s v="Comodoro Rivadavia"/>
    <s v="Speedy"/>
    <n v="1"/>
    <s v="?"/>
    <n v="1.6"/>
    <n v="0.32"/>
    <s v="Argentina"/>
    <s v="60%"/>
    <s v="?"/>
    <n v="0.60000000000000009"/>
    <n v="1"/>
    <s v="Leandro (Comodoro Rivadavia, Chubut): Speedy 1 / ?. Medido: 1,6 / 0,32. Diferencia: 60% / ?"/>
    <s v="Comodoro Rivadavia, Chubut, Argentina"/>
  </r>
  <r>
    <d v="2010-02-09T00:00:00"/>
    <s v="Marcelo"/>
    <x v="4"/>
    <s v="Puerto Madryn"/>
    <s v="Speedy"/>
    <n v="1"/>
    <n v="0.51200000000000001"/>
    <n v="2.16"/>
    <n v="0.47"/>
    <s v="Argentina"/>
    <s v="116%"/>
    <s v="-8%"/>
    <n v="1.1600000000000001"/>
    <n v="1"/>
    <s v="Marcelo (Puerto Madryn, Chubut): Speedy 1 / 0,512. Medido: 2,16 / 0,47. Diferencia: 116% / -8%"/>
    <s v="Puerto Madryn, Chubut, Argentina"/>
  </r>
  <r>
    <d v="2010-01-09T00:00:00"/>
    <s v="Juan"/>
    <x v="4"/>
    <s v="Comodoro Rivadavia"/>
    <s v="Speedy"/>
    <n v="3"/>
    <s v="?"/>
    <n v="18.14"/>
    <n v="0.45"/>
    <s v="Argentina"/>
    <s v="505%"/>
    <s v="?"/>
    <n v="5.0466666666666669"/>
    <n v="1"/>
    <s v="Juan (Comodoro Rivadavia, Chubut): Speedy 3 / ?. Medido: 18,14 / 0,45. Diferencia: 505% / ?"/>
    <s v="Comodoro Rivadavia, Chubut, Argentina"/>
  </r>
  <r>
    <d v="2010-08-31T00:00:00"/>
    <s v="Victor"/>
    <x v="5"/>
    <s v="Capital"/>
    <s v="Arnet"/>
    <n v="5"/>
    <s v="?"/>
    <n v="0.28999999999999998"/>
    <n v="0.19"/>
    <s v="Argentina"/>
    <s v="-94%"/>
    <s v="?"/>
    <n v="-0.94199999999999995"/>
    <n v="-1"/>
    <s v="Victor (Capital, Córdoba): Arnet 5 / ?. Medido: 0,29 / 0,19. Diferencia: -94% / ?"/>
    <s v="Capital, Córdoba, Argentina"/>
  </r>
  <r>
    <d v="2010-08-31T00:00:00"/>
    <s v="Victor"/>
    <x v="5"/>
    <s v="Capital"/>
    <s v="Arnet"/>
    <n v="5"/>
    <s v="?"/>
    <n v="0.56000000000000005"/>
    <n v="0.19"/>
    <s v="Argentina"/>
    <s v="-89%"/>
    <s v="?"/>
    <n v="-0.8879999999999999"/>
    <n v="-1"/>
    <s v="Victor (Capital, Córdoba): Arnet 5 / ?. Medido: 0,56 / 0,19. Diferencia: -89% / ?"/>
    <s v="Capital, Córdoba, Argentina"/>
  </r>
  <r>
    <d v="2010-01-09T00:00:00"/>
    <s v="Hugo"/>
    <x v="5"/>
    <s v="Capital"/>
    <s v="Arnet"/>
    <n v="3"/>
    <s v="?"/>
    <n v="0.86"/>
    <n v="0.19"/>
    <s v="Argentina"/>
    <s v="-71%"/>
    <s v="?"/>
    <n v="-0.71333333333333337"/>
    <n v="-1"/>
    <s v="Hugo (Capital, Córdoba): Arnet 3 / ?. Medido: 0,86 / 0,19. Diferencia: -71% / ?"/>
    <s v="Capital, Córdoba, Argentina"/>
  </r>
  <r>
    <d v="2010-02-09T00:00:00"/>
    <s v="Xergio"/>
    <x v="5"/>
    <s v="Villa Carlos Paz"/>
    <s v="Arnet"/>
    <n v="3"/>
    <s v="?"/>
    <n v="1.44"/>
    <n v="0.15"/>
    <s v="Argentina"/>
    <s v="-52%"/>
    <s v="?"/>
    <n v="-0.52"/>
    <n v="-1"/>
    <s v="Xergio (Villa Carlos Paz, Córdoba): Arnet 3 / ?. Medido: 1,44 / 0,15. Diferencia: -52% / ?"/>
    <s v="Villa Carlos Paz, Córdoba, Argentina"/>
  </r>
  <r>
    <d v="2010-01-09T00:00:00"/>
    <s v="Calcaterra Luciano"/>
    <x v="5"/>
    <s v="Villa María"/>
    <s v="Arnet"/>
    <n v="5"/>
    <s v="?"/>
    <n v="2.61"/>
    <n v="0.21"/>
    <s v="Argentina"/>
    <s v="-48%"/>
    <s v="?"/>
    <n v="-0.47800000000000004"/>
    <n v="-1"/>
    <s v="Calcaterra Luciano (Villa María, Córdoba): Arnet 5 / ?. Medido: 2,61 / 0,21. Diferencia: -48% / ?"/>
    <s v="Villa María, Córdoba, Argentina"/>
  </r>
  <r>
    <d v="2010-07-09T00:00:00"/>
    <s v="Xciclopex"/>
    <x v="5"/>
    <s v="Capital Cofico"/>
    <s v="Arnet"/>
    <n v="3"/>
    <s v="?"/>
    <n v="2.12"/>
    <n v="0.19"/>
    <s v="Argentina"/>
    <s v="-29%"/>
    <s v="?"/>
    <n v="-0.29333333333333328"/>
    <n v="0"/>
    <s v="Xciclopex (Capital Cofico, Córdoba): Arnet 3 / ?. Medido: 2,12 / 0,19. Diferencia: -29% / ?"/>
    <s v="Capital Cofico, Córdoba, Argentina"/>
  </r>
  <r>
    <m/>
    <s v="Matias"/>
    <x v="5"/>
    <s v="Río Cuarto"/>
    <s v="Arnet"/>
    <n v="1"/>
    <s v="?"/>
    <n v="0.72"/>
    <n v="0.15"/>
    <s v="Argentina"/>
    <s v="-28%"/>
    <s v="?"/>
    <n v="-0.28000000000000003"/>
    <n v="0"/>
    <s v="Matias (Río Cuarto, Córdoba): Arnet 1 / ?. Medido: 0,72 / 0,15. Diferencia: -28% / ?"/>
    <s v="Río Cuarto, Córdoba, Argentina"/>
  </r>
  <r>
    <d v="2010-05-09T00:00:00"/>
    <s v="Segio"/>
    <x v="5"/>
    <s v="Capital"/>
    <s v="Arnet"/>
    <n v="3"/>
    <s v="?"/>
    <n v="2.29"/>
    <n v="0.25"/>
    <s v="Argentina"/>
    <s v="-24%"/>
    <s v="?"/>
    <n v="-0.23666666666666666"/>
    <n v="0"/>
    <s v="Segio (Capital, Córdoba): Arnet 3 / ?. Medido: 2,29 / 0,25. Diferencia: -24% / ?"/>
    <s v="Capital, Córdoba, Argentina"/>
  </r>
  <r>
    <m/>
    <s v="Ismael"/>
    <x v="5"/>
    <s v="Santa Rosa de Calamuchito"/>
    <s v="Arnet"/>
    <n v="3"/>
    <s v="?"/>
    <n v="2.3199999999999998"/>
    <n v="0.19"/>
    <s v="Argentina"/>
    <s v="-23%"/>
    <s v="?"/>
    <n v="-0.22666666666666671"/>
    <n v="0"/>
    <s v="Ismael (Santa Rosa de Calamuchito, Córdoba): Arnet 3 / ?. Medido: 2,32 / 0,19. Diferencia: -23% / ?"/>
    <s v="Santa Rosa de Calamuchito, Córdoba, Argentina"/>
  </r>
  <r>
    <d v="2010-02-09T00:00:00"/>
    <s v="Julian"/>
    <x v="5"/>
    <s v="Riío Segundo"/>
    <s v="Arnet"/>
    <n v="5"/>
    <n v="0.25600000000000001"/>
    <n v="3.87"/>
    <n v="0.21"/>
    <s v="Argentina"/>
    <s v="-23%"/>
    <s v="-18%"/>
    <n v="-0.22599999999999998"/>
    <n v="0"/>
    <s v="Julian (Riío Segundo, Córdoba): Arnet 5 / 0,256. Medido: 3,87 / 0,21. Diferencia: -23% / -18%"/>
    <s v="Riío Segundo, Córdoba, Argentina"/>
  </r>
  <r>
    <d v="2010-09-09T00:00:00"/>
    <s v="Alasam"/>
    <x v="5"/>
    <s v="Villa María"/>
    <s v="Arnet"/>
    <n v="1"/>
    <s v="?"/>
    <n v="0.79"/>
    <n v="0.19"/>
    <s v="Argentina"/>
    <s v="-21%"/>
    <s v="?"/>
    <n v="-0.20999999999999996"/>
    <n v="0"/>
    <s v="Alasam (Villa María, Córdoba): Arnet 1 / ?. Medido: 0,79 / 0,19. Diferencia: -21% / ?"/>
    <s v="Villa María, Córdoba, Argentina"/>
  </r>
  <r>
    <d v="2010-01-09T00:00:00"/>
    <s v="Fgg"/>
    <x v="5"/>
    <s v="Alta Gracia"/>
    <s v="Arnet"/>
    <n v="3"/>
    <n v="0.25600000000000001"/>
    <n v="2.4500000000000002"/>
    <n v="0.2"/>
    <s v="Argentina"/>
    <s v="-18%"/>
    <s v="-22%"/>
    <n v="-0.18333333333333326"/>
    <n v="0"/>
    <s v="Fgg (Alta Gracia, Córdoba): Arnet 3 / 0,256. Medido: 2,45 / 0,2. Diferencia: -18% / -22%"/>
    <s v="Alta Gracia, Córdoba, Argentina"/>
  </r>
  <r>
    <d v="2010-07-09T00:00:00"/>
    <s v="Marcelo"/>
    <x v="5"/>
    <s v="Capital"/>
    <s v="Arnet"/>
    <n v="3"/>
    <s v="?"/>
    <n v="2.5"/>
    <n v="0.2"/>
    <s v="Argentina"/>
    <s v="-17%"/>
    <s v="?"/>
    <n v="-0.16666666666666666"/>
    <n v="0"/>
    <s v="Marcelo (Capital, Córdoba): Arnet 3 / ?. Medido: 2,5 / 0,2. Diferencia: -17% / ?"/>
    <s v="Capital, Córdoba, Argentina"/>
  </r>
  <r>
    <d v="2010-01-09T00:00:00"/>
    <s v="Arielitus"/>
    <x v="5"/>
    <s v="Río Cuarto"/>
    <s v="Arnet"/>
    <n v="3"/>
    <s v="?"/>
    <n v="2.5099999999999998"/>
    <n v="0.11"/>
    <s v="Argentina"/>
    <s v="-16%"/>
    <s v="?"/>
    <n v="-0.16333333333333341"/>
    <n v="0"/>
    <s v="Arielitus (Río Cuarto, Córdoba): Arnet 3 / ?. Medido: 2,51 / 0,11. Diferencia: -16% / ?"/>
    <s v="Río Cuarto, Córdoba, Argentina"/>
  </r>
  <r>
    <d v="2010-05-09T00:00:00"/>
    <s v="Claudiña"/>
    <x v="5"/>
    <s v="Centro"/>
    <s v="Arnet"/>
    <n v="1"/>
    <s v="?"/>
    <n v="0.85"/>
    <n v="0.16"/>
    <s v="Argentina"/>
    <s v="-15%"/>
    <s v="?"/>
    <n v="-0.15000000000000002"/>
    <n v="0"/>
    <s v="Claudiña (Centro, Córdoba): Arnet 1 / ?. Medido: 0,85 / 0,16. Diferencia: -15% / ?"/>
    <s v="Centro, Córdoba, Argentina"/>
  </r>
  <r>
    <d v="2010-09-09T00:00:00"/>
    <s v="Carolina"/>
    <x v="5"/>
    <s v="Villa Nueva"/>
    <s v="Arnet"/>
    <n v="1"/>
    <s v="?"/>
    <n v="0.87"/>
    <n v="0.2"/>
    <s v="Argentina"/>
    <s v="-13%"/>
    <s v="?"/>
    <n v="-0.13"/>
    <n v="0"/>
    <s v="Carolina (Villa Nueva, Córdoba): Arnet 1 / ?. Medido: 0,87 / 0,2. Diferencia: -13% / ?"/>
    <s v="Villa Nueva, Córdoba, Argentina"/>
  </r>
  <r>
    <d v="2010-09-09T00:00:00"/>
    <s v="Mario Farías"/>
    <x v="5"/>
    <s v="Capital"/>
    <s v="Arnet"/>
    <n v="1"/>
    <s v="?"/>
    <n v="0.87"/>
    <n v="0.16"/>
    <s v="Argentina"/>
    <s v="-13%"/>
    <s v="?"/>
    <n v="-0.13"/>
    <n v="0"/>
    <s v="Mario Farías (Capital, Córdoba): Arnet 1 / ?. Medido: 0,87 / 0,16. Diferencia: -13% / ?"/>
    <s v="Capital, Córdoba, Argentina"/>
  </r>
  <r>
    <d v="2010-01-09T00:00:00"/>
    <s v="Franco"/>
    <x v="5"/>
    <s v="Capital"/>
    <s v="Arnet"/>
    <n v="3"/>
    <n v="0.25600000000000001"/>
    <n v="2.62"/>
    <n v="0.19"/>
    <s v="Argentina"/>
    <s v="-13%"/>
    <s v="-26%"/>
    <n v="-0.12666666666666662"/>
    <n v="0"/>
    <s v="Franco (Capital, Córdoba): Arnet 3 / 0,256. Medido: 2,62 / 0,19. Diferencia: -13% / -26%"/>
    <s v="Capital, Córdoba, Argentina"/>
  </r>
  <r>
    <d v="2010-09-01T00:00:00"/>
    <s v="Andrés"/>
    <x v="5"/>
    <s v="Freyre"/>
    <s v="Arnet"/>
    <n v="1"/>
    <n v="1"/>
    <n v="1.01"/>
    <n v="0.18"/>
    <s v="Argentina"/>
    <s v="1%"/>
    <s v="-82%"/>
    <n v="1.0000000000000009E-2"/>
    <n v="1"/>
    <s v="Andrés (Freyre, Córdoba): Arnet 1 / 1. Medido: 1,01 / 0,18. Diferencia: 1% / -82%"/>
    <s v="Freyre, Córdoba, Argentina"/>
  </r>
  <r>
    <d v="2010-01-09T00:00:00"/>
    <s v="Meneraing"/>
    <x v="5"/>
    <s v="Despeñaderos"/>
    <s v="Arnet"/>
    <n v="0.25600000000000001"/>
    <s v="?"/>
    <n v="0.38"/>
    <n v="0.08"/>
    <s v="Argentina"/>
    <s v="48%"/>
    <s v="?"/>
    <n v="0.484375"/>
    <n v="1"/>
    <s v="Meneraing (Despeñaderos, Córdoba): Arnet 0,256 / ?. Medido: 0,38 / 0,08. Diferencia: 48% / ?"/>
    <s v="Despeñaderos, Córdoba, Argentina"/>
  </r>
  <r>
    <d v="2010-08-09T00:00:00"/>
    <s v="Garfield"/>
    <x v="5"/>
    <s v="Río Cuarto"/>
    <s v="Fibertel"/>
    <n v="3"/>
    <n v="0.51200000000000001"/>
    <n v="0.59"/>
    <n v="0.25"/>
    <s v="Argentina"/>
    <s v="-80%"/>
    <s v="-51%"/>
    <n v="-0.80333333333333334"/>
    <n v="-1"/>
    <s v="Garfield (Río Cuarto, Córdoba): Fibertel 3 / 0,512. Medido: 0,59 / 0,25. Diferencia: -80% / -51%"/>
    <s v="Río Cuarto, Córdoba, Argentina"/>
  </r>
  <r>
    <d v="2010-05-09T00:00:00"/>
    <s v="Hugo"/>
    <x v="5"/>
    <s v="Córdoba"/>
    <s v="Fibertel"/>
    <n v="3"/>
    <s v="?"/>
    <n v="0.88"/>
    <n v="0.25"/>
    <s v="Argentina"/>
    <s v="-71%"/>
    <s v="?"/>
    <n v="-0.70666666666666667"/>
    <n v="-1"/>
    <s v="Hugo (Córdoba, Córdoba): Fibertel 3 / ?. Medido: 0,88 / 0,25. Diferencia: -71% / ?"/>
    <s v="Córdoba, Córdoba, Argentina"/>
  </r>
  <r>
    <m/>
    <s v="Sergio"/>
    <x v="5"/>
    <s v="Capital"/>
    <s v="Fibertel"/>
    <n v="3"/>
    <s v="?"/>
    <n v="1.29"/>
    <n v="0.25"/>
    <s v="Argentina"/>
    <s v="-57%"/>
    <s v="?"/>
    <n v="-0.56999999999999995"/>
    <n v="-1"/>
    <s v="Sergio (Capital, Córdoba): Fibertel 3 / ?. Medido: 1,29 / 0,25. Diferencia: -57% / ?"/>
    <s v="Capital, Córdoba, Argentina"/>
  </r>
  <r>
    <d v="2010-01-09T00:00:00"/>
    <s v="Daniel Muñoz"/>
    <x v="5"/>
    <s v="Capital"/>
    <s v="Fibertel"/>
    <n v="3"/>
    <n v="0.25600000000000001"/>
    <n v="1.55"/>
    <n v="0.25"/>
    <s v="Argentina"/>
    <s v="-48%"/>
    <s v="-2%"/>
    <n v="-0.48333333333333334"/>
    <n v="-1"/>
    <s v="Daniel Muñoz (Capital, Córdoba): Fibertel 3 / 0,256. Medido: 1,55 / 0,25. Diferencia: -48% / -2%"/>
    <s v="Capital, Córdoba, Argentina"/>
  </r>
  <r>
    <d v="2010-01-09T00:00:00"/>
    <s v="Esteban"/>
    <x v="5"/>
    <s v="Maipú"/>
    <s v="Fibertel"/>
    <n v="2"/>
    <s v="?"/>
    <n v="1.49"/>
    <n v="0.25"/>
    <s v="Argentina"/>
    <s v="-26%"/>
    <s v="?"/>
    <n v="-0.255"/>
    <n v="0"/>
    <s v="Esteban (Maipú, Córdoba): Fibertel 2 / ?. Medido: 1,49 / 0,25. Diferencia: -26% / ?"/>
    <s v="Maipú, Córdoba, Argentina"/>
  </r>
  <r>
    <d v="2010-01-09T00:00:00"/>
    <s v="Yotoo"/>
    <x v="5"/>
    <s v="Bell Ville"/>
    <s v="Fibertel"/>
    <n v="3"/>
    <n v="384"/>
    <n v="2.2599999999999998"/>
    <n v="0.25"/>
    <s v="Argentina"/>
    <s v="-25%"/>
    <s v="-100%"/>
    <n v="-0.24666666666666673"/>
    <n v="0"/>
    <s v="Yotoo (Bell Ville, Córdoba): Fibertel 3 / 384. Medido: 2,26 / 0,25. Diferencia: -25% / -100%"/>
    <s v="Bell Ville, Córdoba, Argentina"/>
  </r>
  <r>
    <m/>
    <s v="Gerardo"/>
    <x v="5"/>
    <s v="Capital"/>
    <s v="Fibertel"/>
    <n v="3"/>
    <n v="0.25600000000000001"/>
    <n v="2.27"/>
    <n v="0.21"/>
    <s v="Argentina"/>
    <s v="-24%"/>
    <s v="-18%"/>
    <n v="-0.24333333333333332"/>
    <n v="0"/>
    <s v="Gerardo (Capital, Córdoba): Fibertel 3 / 0,256. Medido: 2,27 / 0,21. Diferencia: -24% / -18%"/>
    <s v="Capital, Córdoba, Argentina"/>
  </r>
  <r>
    <d v="2010-01-09T00:00:00"/>
    <s v="Madrugado"/>
    <x v="5"/>
    <s v="Capital"/>
    <s v="Fibertel"/>
    <n v="2"/>
    <s v="?"/>
    <n v="1.68"/>
    <n v="0.25"/>
    <s v="Argentina"/>
    <s v="-16%"/>
    <s v="?"/>
    <n v="-0.16000000000000003"/>
    <n v="0"/>
    <s v="Madrugado (Capital, Córdoba): Fibertel 2 / ?. Medido: 1,68 / 0,25. Diferencia: -16% / ?"/>
    <s v="Capital, Córdoba, Argentina"/>
  </r>
  <r>
    <m/>
    <s v="Daniel"/>
    <x v="5"/>
    <s v="Córdoba"/>
    <s v="Fibertel"/>
    <n v="3"/>
    <n v="0.25600000000000001"/>
    <n v="2.54"/>
    <n v="0.25"/>
    <s v="Argentina"/>
    <s v="-15%"/>
    <s v="-2%"/>
    <n v="-0.15333333333333332"/>
    <n v="0"/>
    <s v="Daniel (Córdoba, Córdoba): Fibertel 3 / 0,256. Medido: 2,54 / 0,25. Diferencia: -15% / -2%"/>
    <s v="Córdoba, Córdoba, Argentina"/>
  </r>
  <r>
    <d v="2010-01-09T00:00:00"/>
    <s v="Guillermo Libsfrant"/>
    <x v="5"/>
    <s v="Capital"/>
    <s v="Fibertel"/>
    <n v="3"/>
    <s v="?"/>
    <n v="2.67"/>
    <n v="0.25"/>
    <s v="Argentina"/>
    <s v="-11%"/>
    <s v="?"/>
    <n v="-0.11000000000000003"/>
    <n v="0"/>
    <s v="Guillermo Libsfrant (Capital, Córdoba): Fibertel 3 / ?. Medido: 2,67 / 0,25. Diferencia: -11% / ?"/>
    <s v="Capital, Córdoba, Argentina"/>
  </r>
  <r>
    <d v="2010-01-09T00:00:00"/>
    <s v="Centu"/>
    <x v="5"/>
    <s v="Capital"/>
    <s v="Fibertel"/>
    <n v="3"/>
    <s v="?"/>
    <n v="2.74"/>
    <n v="0.25"/>
    <s v="Argentina"/>
    <s v="-9%"/>
    <s v="?"/>
    <n v="-8.66666666666666E-2"/>
    <n v="0"/>
    <s v="Centu (Capital, Córdoba): Fibertel 3 / ?. Medido: 2,74 / 0,25. Diferencia: -9% / ?"/>
    <s v="Capital, Córdoba, Argentina"/>
  </r>
  <r>
    <m/>
    <s v="Federico"/>
    <x v="5"/>
    <s v="Córdoba"/>
    <s v="Fibertel"/>
    <n v="3"/>
    <s v="?"/>
    <n v="2.83"/>
    <n v="0.21"/>
    <s v="Argentina"/>
    <s v="-6%"/>
    <s v="?"/>
    <n v="-5.6666666666666643E-2"/>
    <n v="0"/>
    <s v="Federico (Córdoba, Córdoba): Fibertel 3 / ?. Medido: 2,83 / 0,21. Diferencia: -6% / ?"/>
    <s v="Córdoba, Córdoba, Argentina"/>
  </r>
  <r>
    <d v="2010-08-30T00:00:00"/>
    <s v="Patricio"/>
    <x v="5"/>
    <s v="Capital"/>
    <s v="Fibertel"/>
    <n v="2"/>
    <n v="0.25600000000000001"/>
    <n v="1.91"/>
    <n v="0.25"/>
    <s v="Argentina"/>
    <s v="-5%"/>
    <s v="-2%"/>
    <n v="-4.500000000000004E-2"/>
    <n v="0"/>
    <s v="Patricio (Capital, Córdoba): Fibertel 2 / 0,256. Medido: 1,91 / 0,25. Diferencia: -5% / -2%"/>
    <s v="Capital, Córdoba, Argentina"/>
  </r>
  <r>
    <m/>
    <s v="Nelson"/>
    <x v="5"/>
    <s v="Capital"/>
    <s v="Fibertel"/>
    <n v="3"/>
    <s v="?"/>
    <n v="3.57"/>
    <n v="0.25"/>
    <s v="Argentina"/>
    <s v="19%"/>
    <s v="?"/>
    <n v="0.18999999999999995"/>
    <n v="1"/>
    <s v="Nelson (Capital, Córdoba): Fibertel 3 / ?. Medido: 3,57 / 0,25. Diferencia: 19% / ?"/>
    <s v="Capital, Córdoba, Argentina"/>
  </r>
  <r>
    <d v="2010-09-09T00:00:00"/>
    <s v="Silvia"/>
    <x v="5"/>
    <s v="Río Cuarto"/>
    <s v="Fibertel"/>
    <n v="3"/>
    <s v="?"/>
    <n v="0.78"/>
    <n v="0.25"/>
    <s v="Argentina"/>
    <s v="-74%"/>
    <s v="?"/>
    <n v="-0.73999999999999988"/>
    <n v="-1"/>
    <s v="Silvia (Río Cuarto, Córdoba): Fibertel 3 / ?. Medido: 0,78 / 0,25. Diferencia: -74% / ?"/>
    <s v="Río Cuarto, Córdoba, Argentina"/>
  </r>
  <r>
    <d v="2010-01-09T00:00:00"/>
    <s v="Daniel Alvarez"/>
    <x v="5"/>
    <s v="Nueva Córdoba"/>
    <s v="Fibertel"/>
    <n v="3"/>
    <s v="?"/>
    <n v="1.85"/>
    <n v="0.24"/>
    <s v="Argentina"/>
    <s v="-38%"/>
    <s v="?"/>
    <n v="-0.3833333333333333"/>
    <n v="-1"/>
    <s v="Daniel Alvarez (Nueva Córdoba, Córdoba): Fibertel 3 / ?. Medido: 1,85 / 0,24. Diferencia: -38% / ?"/>
    <s v="Nueva Córdoba, Córdoba, Argentina"/>
  </r>
  <r>
    <d v="2010-08-09T00:00:00"/>
    <s v="Rata"/>
    <x v="5"/>
    <s v="Capital"/>
    <s v="Ciudad"/>
    <n v="3"/>
    <n v="0.25600000000000001"/>
    <n v="0.76"/>
    <n v="0.25"/>
    <s v="Argentina"/>
    <s v="-75%"/>
    <s v="-2%"/>
    <n v="-0.7466666666666667"/>
    <n v="-1"/>
    <s v="Rata (Capital, Córdoba): Ciudad 3 / 0,256. Medido: 0,76 / 0,25. Diferencia: -75% / -2%"/>
    <s v="Capital, Córdoba, Argentina"/>
  </r>
  <r>
    <d v="2010-01-09T00:00:00"/>
    <s v="Diego"/>
    <x v="5"/>
    <s v="Embalse"/>
    <s v="Cooperativa de Embalse"/>
    <n v="0.128"/>
    <n v="0.128"/>
    <n v="0.13"/>
    <n v="0.05"/>
    <s v="Argentina"/>
    <s v="2%"/>
    <s v="-61%"/>
    <n v="1.5625000000000014E-2"/>
    <n v="1"/>
    <s v="Diego (Embalse, Córdoba): Cooperativa de Embalse 0,128 / 0,128. Medido: 0,13 / 0,05. Diferencia: 2% / -61%"/>
    <s v="Embalse, Córdoba, Argentina"/>
  </r>
  <r>
    <m/>
    <s v="Javier"/>
    <x v="5"/>
    <s v="Río Cuarto"/>
    <s v="Personal"/>
    <n v="3"/>
    <s v="?"/>
    <n v="1.52"/>
    <n v="0.06"/>
    <s v="Argentina"/>
    <s v="-49%"/>
    <s v="?"/>
    <n v="-0.49333333333333335"/>
    <n v="-1"/>
    <s v="Javier (Río Cuarto, Córdoba): Personal 3 / ?. Medido: 1,52 / 0,06. Diferencia: -49% / ?"/>
    <s v="Río Cuarto, Córdoba, Argentina"/>
  </r>
  <r>
    <d v="2010-09-09T00:00:00"/>
    <s v="Anselmo W"/>
    <x v="5"/>
    <s v="Villa Adela"/>
    <s v="Uol Sinectis"/>
    <n v="1"/>
    <n v="0.128"/>
    <n v="0.82"/>
    <n v="0.2"/>
    <s v="Argentina"/>
    <s v="-18%"/>
    <s v="56%"/>
    <n v="-0.18000000000000005"/>
    <n v="0"/>
    <s v="Anselmo W (Villa Adela, Córdoba): Uol Sinectis 1 / 0,128. Medido: 0,82 / 0,2. Diferencia: -18% / 56%"/>
    <s v="Villa Adela, Córdoba, Argentina"/>
  </r>
  <r>
    <d v="2010-01-09T00:00:00"/>
    <s v="Mauricio"/>
    <x v="6"/>
    <s v="Corrientes"/>
    <s v="Arnet"/>
    <n v="3"/>
    <n v="0.25600000000000001"/>
    <n v="0.51"/>
    <n v="0.19"/>
    <s v="Argentina"/>
    <s v="-83%"/>
    <s v="-26%"/>
    <n v="-0.83000000000000007"/>
    <n v="-1"/>
    <s v="Mauricio (Corrientes, Corrientes): Arnet 3 / 0,256. Medido: 0,51 / 0,19. Diferencia: -83% / -26%"/>
    <s v="Corrientes, Corrientes, Argentina"/>
  </r>
  <r>
    <d v="2010-10-09T00:00:00"/>
    <s v="Gabriel"/>
    <x v="6"/>
    <m/>
    <s v="Arnet"/>
    <n v="1"/>
    <n v="0.25600000000000001"/>
    <n v="0.19"/>
    <n v="0.86"/>
    <s v="Argentina"/>
    <s v="-81%"/>
    <s v="236%"/>
    <n v="-0.81"/>
    <n v="-1"/>
    <s v="Gabriel (, Corrientes): Arnet 1 / 0,256. Medido: 0,19 / 0,86. Diferencia: -81% / 236%"/>
    <s v=", Corrientes, Argentina"/>
  </r>
  <r>
    <d v="2010-01-09T00:00:00"/>
    <s v="David Cantero"/>
    <x v="6"/>
    <s v="Capital"/>
    <s v="Arnet"/>
    <n v="3"/>
    <s v="?"/>
    <n v="1.69"/>
    <n v="0.17"/>
    <s v="Argentina"/>
    <s v="-44%"/>
    <s v="?"/>
    <n v="-0.4366666666666667"/>
    <n v="-1"/>
    <s v="David Cantero (Capital, Corrientes): Arnet 3 / ?. Medido: 1,69 / 0,17. Diferencia: -44% / ?"/>
    <s v="Capital, Corrientes, Argentina"/>
  </r>
  <r>
    <d v="2010-08-09T00:00:00"/>
    <s v="Sebastian"/>
    <x v="6"/>
    <s v="Santo Tomé"/>
    <s v="Arnet"/>
    <n v="3"/>
    <s v="?"/>
    <n v="2.41"/>
    <n v="0.12"/>
    <s v="Argentina"/>
    <s v="-20%"/>
    <s v="?"/>
    <n v="-0.19666666666666663"/>
    <n v="0"/>
    <s v="Sebastian (Santo Tomé, Corrientes): Arnet 3 / ?. Medido: 2,41 / 0,12. Diferencia: -20% / ?"/>
    <s v="Santo Tomé, Corrientes, Argentina"/>
  </r>
  <r>
    <d v="2010-08-09T00:00:00"/>
    <s v="Raul"/>
    <x v="6"/>
    <s v="Capital"/>
    <s v="Arnet"/>
    <n v="1"/>
    <s v="?"/>
    <n v="0.87"/>
    <n v="0.18"/>
    <s v="Argentina"/>
    <s v="-13%"/>
    <s v="?"/>
    <n v="-0.13"/>
    <n v="0"/>
    <s v="Raul (Capital, Corrientes): Arnet 1 / ?. Medido: 0,87 / 0,18. Diferencia: -13% / ?"/>
    <s v="Capital, Corrientes, Argentina"/>
  </r>
  <r>
    <m/>
    <s v="Gabriel"/>
    <x v="6"/>
    <s v="Capital"/>
    <s v="Arnet"/>
    <n v="1"/>
    <s v="?"/>
    <n v="0.92"/>
    <n v="0.15"/>
    <s v="Argentina"/>
    <s v="-8%"/>
    <s v="?"/>
    <n v="-7.999999999999996E-2"/>
    <n v="0"/>
    <s v="Gabriel (Capital, Corrientes): Arnet 1 / ?. Medido: 0,92 / 0,15. Diferencia: -8% / ?"/>
    <s v="Capital, Corrientes, Argentina"/>
  </r>
  <r>
    <d v="2010-08-31T00:00:00"/>
    <s v="Juliosy"/>
    <x v="6"/>
    <s v="Bella Vista"/>
    <s v="Wifi"/>
    <n v="0.25600000000000001"/>
    <s v="?"/>
    <n v="0.26"/>
    <n v="0.12"/>
    <s v="Argentina"/>
    <s v="2%"/>
    <s v="?"/>
    <n v="1.5625000000000014E-2"/>
    <n v="1"/>
    <s v="Juliosy (Bella Vista, Corrientes): Wifi 0,256 / ?. Medido: 0,26 / 0,12. Diferencia: 2% / ?"/>
    <s v="Bella Vista, Corrientes, Argentina"/>
  </r>
  <r>
    <d v="2010-01-09T00:00:00"/>
    <s v="Jerato"/>
    <x v="7"/>
    <s v="Paraná"/>
    <s v="Arnet"/>
    <n v="3"/>
    <s v="?"/>
    <n v="0.55000000000000004"/>
    <n v="0.21"/>
    <s v="Argentina"/>
    <s v="-82%"/>
    <s v="?"/>
    <n v="-0.81666666666666676"/>
    <n v="-1"/>
    <s v="Jerato (Paraná, Entre Ríos): Arnet 3 / ?. Medido: 0,55 / 0,21. Diferencia: -82% / ?"/>
    <s v="Paraná, Entre Ríos, Argentina"/>
  </r>
  <r>
    <m/>
    <s v="Ariel"/>
    <x v="7"/>
    <s v="Concordia"/>
    <s v="Arnet"/>
    <n v="5"/>
    <s v="?"/>
    <n v="2.04"/>
    <n v="0.2"/>
    <s v="Argentina"/>
    <s v="-59%"/>
    <s v="?"/>
    <n v="-0.59199999999999997"/>
    <n v="-1"/>
    <s v="Ariel (Concordia, Entre Ríos): Arnet 5 / ?. Medido: 2,04 / 0,2. Diferencia: -59% / ?"/>
    <s v="Concordia, Entre Ríos, Argentina"/>
  </r>
  <r>
    <m/>
    <s v="Guri"/>
    <x v="7"/>
    <s v="Concepción del Uruguay"/>
    <s v="Arnet"/>
    <n v="1"/>
    <s v="?"/>
    <n v="0.6"/>
    <n v="0.2"/>
    <s v="Argentina"/>
    <s v="-40%"/>
    <s v="?"/>
    <n v="-0.4"/>
    <n v="-1"/>
    <s v="Guri (Concepción del Uruguay, Entre Ríos): Arnet 1 / ?. Medido: 0,6 / 0,2. Diferencia: -40% / ?"/>
    <s v="Concepción del Uruguay, Entre Ríos, Argentina"/>
  </r>
  <r>
    <m/>
    <s v="Matias"/>
    <x v="7"/>
    <s v="Paraná"/>
    <s v="Arnet"/>
    <n v="3"/>
    <n v="0.25600000000000001"/>
    <n v="1.92"/>
    <n v="0.1"/>
    <s v="Argentina"/>
    <s v="-36%"/>
    <s v="-61%"/>
    <n v="-0.36000000000000004"/>
    <n v="-1"/>
    <s v="Matias (Paraná, Entre Ríos): Arnet 3 / 0,256. Medido: 1,92 / 0,1. Diferencia: -36% / -61%"/>
    <s v="Paraná, Entre Ríos, Argentina"/>
  </r>
  <r>
    <d v="2010-01-09T00:00:00"/>
    <s v="Gaston"/>
    <x v="7"/>
    <s v="Paraná"/>
    <s v="Arnet"/>
    <n v="3"/>
    <s v="?"/>
    <n v="1.94"/>
    <n v="0.14000000000000001"/>
    <s v="Argentina"/>
    <s v="-35%"/>
    <s v="?"/>
    <n v="-0.35333333333333333"/>
    <n v="-1"/>
    <s v="Gaston (Paraná, Entre Ríos): Arnet 3 / ?. Medido: 1,94 / 0,14. Diferencia: -35% / ?"/>
    <s v="Paraná, Entre Ríos, Argentina"/>
  </r>
  <r>
    <d v="2010-08-09T00:00:00"/>
    <s v="Ariel"/>
    <x v="7"/>
    <s v="Paraná"/>
    <s v="Arnet"/>
    <n v="3"/>
    <n v="3"/>
    <n v="2.0299999999999998"/>
    <n v="0.18"/>
    <s v="Argentina"/>
    <s v="-32%"/>
    <s v="-94%"/>
    <n v="-0.32333333333333342"/>
    <n v="0"/>
    <s v="Ariel (Paraná, Entre Ríos): Arnet 3 / 3. Medido: 2,03 / 0,18. Diferencia: -32% / -94%"/>
    <s v="Paraná, Entre Ríos, Argentina"/>
  </r>
  <r>
    <d v="2010-09-09T00:00:00"/>
    <s v="Maraino"/>
    <x v="7"/>
    <s v="Gualeguaychú"/>
    <s v="Arnet"/>
    <n v="3"/>
    <s v="?"/>
    <n v="2.36"/>
    <n v="0.2"/>
    <s v="Argentina"/>
    <s v="-21%"/>
    <s v="?"/>
    <n v="-0.21333333333333337"/>
    <n v="0"/>
    <s v="Maraino (Gualeguaychú, Entre Ríos): Arnet 3 / ?. Medido: 2,36 / 0,2. Diferencia: -21% / ?"/>
    <s v="Gualeguaychú, Entre Ríos, Argentina"/>
  </r>
  <r>
    <d v="2010-01-09T00:00:00"/>
    <s v="Mercedes"/>
    <x v="7"/>
    <s v="Paraná"/>
    <s v="Arnet"/>
    <n v="1"/>
    <s v="?"/>
    <n v="0.79"/>
    <n v="0.2"/>
    <s v="Argentina"/>
    <s v="-21%"/>
    <s v="?"/>
    <n v="-0.20999999999999996"/>
    <n v="0"/>
    <s v="Mercedes (Paraná, Entre Ríos): Arnet 1 / ?. Medido: 0,79 / 0,2. Diferencia: -21% / ?"/>
    <s v="Paraná, Entre Ríos, Argentina"/>
  </r>
  <r>
    <d v="2010-01-09T00:00:00"/>
    <s v="Luis Alejandro"/>
    <x v="7"/>
    <s v="Colón"/>
    <s v="Arnet"/>
    <n v="1"/>
    <s v="?"/>
    <n v="0.81"/>
    <n v="0.12"/>
    <s v="Argentina"/>
    <s v="-19%"/>
    <s v="?"/>
    <n v="-0.18999999999999995"/>
    <n v="0"/>
    <s v="Luis Alejandro (Colón, Entre Ríos): Arnet 1 / ?. Medido: 0,81 / 0,12. Diferencia: -19% / ?"/>
    <s v="Colón, Entre Ríos, Argentina"/>
  </r>
  <r>
    <d v="2010-08-09T00:00:00"/>
    <s v="Jorge Wilton"/>
    <x v="7"/>
    <s v="Paraná"/>
    <s v="Arnet"/>
    <n v="1"/>
    <s v="?"/>
    <n v="1.05"/>
    <n v="0.18"/>
    <s v="Argentina"/>
    <s v="5%"/>
    <s v="?"/>
    <n v="5.0000000000000044E-2"/>
    <n v="1"/>
    <s v="Jorge Wilton (Paraná, Entre Ríos): Arnet 1 / ?. Medido: 1,05 / 0,18. Diferencia: 5% / ?"/>
    <s v="Paraná, Entre Ríos, Argentina"/>
  </r>
  <r>
    <d v="2010-10-09T00:00:00"/>
    <s v="Luis"/>
    <x v="7"/>
    <s v="Oro Verde"/>
    <s v="BM Soluciones"/>
    <n v="0.51200000000000001"/>
    <n v="0.51"/>
    <n v="0.42"/>
    <n v="0.05"/>
    <s v="Argentina"/>
    <s v="-18%"/>
    <s v="-90%"/>
    <n v="-0.17968750000000006"/>
    <n v="0"/>
    <s v="Luis (Oro Verde, Entre Ríos): BM Soluciones 0,512 / 0,51. Medido: 0,42 / 0,05. Diferencia: -18% / -90%"/>
    <s v="Oro Verde, Entre Ríos, Argentina"/>
  </r>
  <r>
    <m/>
    <s v="Jorge Isidro"/>
    <x v="7"/>
    <s v="Chajari"/>
    <s v="Servinet"/>
    <n v="1"/>
    <s v="?"/>
    <n v="0.9"/>
    <n v="0.51"/>
    <s v="Argentina"/>
    <s v="-10%"/>
    <s v="?"/>
    <n v="-9.9999999999999978E-2"/>
    <n v="0"/>
    <s v="Jorge Isidro (Chajari, Entre Ríos): Servinet 1 / ?. Medido: 0,9 / 0,51. Diferencia: -10% / ?"/>
    <s v="Chajari, Entre Ríos, Argentina"/>
  </r>
  <r>
    <d v="2010-11-09T00:00:00"/>
    <s v="Martin"/>
    <x v="8"/>
    <s v="Capital"/>
    <s v="Arnet"/>
    <n v="3"/>
    <s v="?"/>
    <n v="1.93"/>
    <n v="0.18"/>
    <s v="Argentina"/>
    <s v="-36%"/>
    <s v="?"/>
    <n v="-0.35666666666666669"/>
    <n v="-1"/>
    <s v="Martin (Capital, Formosa): Arnet 3 / ?. Medido: 1,93 / 0,18. Diferencia: -36% / ?"/>
    <s v="Capital, Formosa, Argentina"/>
  </r>
  <r>
    <d v="2010-09-09T00:00:00"/>
    <s v="Sergiogrossi"/>
    <x v="9"/>
    <s v="Jujuy"/>
    <s v="Arnet"/>
    <n v="5"/>
    <s v="?"/>
    <n v="1.94"/>
    <n v="0.21"/>
    <s v="Argentina"/>
    <s v="-61%"/>
    <s v="?"/>
    <n v="-0.61199999999999999"/>
    <n v="-1"/>
    <s v="Sergiogrossi (Jujuy, Jujuy): Arnet 5 / ?. Medido: 1,94 / 0,21. Diferencia: -61% / ?"/>
    <s v="Jujuy, Jujuy, Argentina"/>
  </r>
  <r>
    <d v="2010-10-09T00:00:00"/>
    <s v="Analia Herrera"/>
    <x v="9"/>
    <s v="San Salvador de Jujuy"/>
    <s v="Arnet"/>
    <n v="5"/>
    <s v="?"/>
    <n v="2.16"/>
    <n v="0.19"/>
    <s v="Argentina"/>
    <s v="-57%"/>
    <s v="?"/>
    <n v="-0.56799999999999995"/>
    <n v="-1"/>
    <s v="Analia Herrera (San Salvador de Jujuy, Jujuy): Arnet 5 / ?. Medido: 2,16 / 0,19. Diferencia: -57% / ?"/>
    <s v="San Salvador de Jujuy, Jujuy, Argentina"/>
  </r>
  <r>
    <d v="2010-11-09T00:00:00"/>
    <s v="German"/>
    <x v="9"/>
    <s v="San Salvador de Jujuy"/>
    <s v="Arnet"/>
    <n v="1"/>
    <s v="?"/>
    <n v="0.87"/>
    <n v="0.2"/>
    <s v="Argentina"/>
    <s v="-13%"/>
    <s v="?"/>
    <n v="-0.13"/>
    <n v="0"/>
    <s v="German (San Salvador de Jujuy, Jujuy): Arnet 1 / ?. Medido: 0,87 / 0,2. Diferencia: -13% / ?"/>
    <s v="San Salvador de Jujuy, Jujuy, Argentina"/>
  </r>
  <r>
    <d v="2010-08-30T00:00:00"/>
    <s v="Ezokan"/>
    <x v="9"/>
    <s v="Palpalá"/>
    <s v="Fiberway"/>
    <n v="0.64"/>
    <n v="0.64"/>
    <n v="0.45"/>
    <n v="0.11"/>
    <s v="Argentina"/>
    <s v="-30%"/>
    <s v="-83%"/>
    <n v="-0.296875"/>
    <n v="0"/>
    <s v="Ezokan (Palpalá, Jujuy): Fiberway 0,64 / 0,64. Medido: 0,45 / 0,11. Diferencia: -30% / -83%"/>
    <s v="Palpalá, Jujuy, Argentina"/>
  </r>
  <r>
    <m/>
    <s v="Javier"/>
    <x v="10"/>
    <s v="Santa Rosa"/>
    <s v="Insert"/>
    <n v="1"/>
    <s v="?"/>
    <n v="0.6"/>
    <n v="0.14000000000000001"/>
    <s v="Argentina"/>
    <s v="-40%"/>
    <s v="?"/>
    <n v="-0.4"/>
    <n v="-1"/>
    <s v="Javier (Santa Rosa, La Pampa): Insert 1 / ?. Medido: 0,6 / 0,14. Diferencia: -40% / ?"/>
    <s v="Santa Rosa, La Pampa, Argentina"/>
  </r>
  <r>
    <d v="2010-01-09T00:00:00"/>
    <s v="Diego J. Gramajo"/>
    <x v="11"/>
    <s v="Capital"/>
    <s v="Arnet"/>
    <n v="3"/>
    <n v="0.25"/>
    <n v="2.7"/>
    <n v="0.21"/>
    <s v="Argentina"/>
    <s v="-10%"/>
    <s v="-16%"/>
    <n v="-9.9999999999999936E-2"/>
    <n v="0"/>
    <s v="Diego J. Gramajo (Capital, La Rioja): Arnet 3 / 0,25. Medido: 2,7 / 0,21. Diferencia: -10% / -16%"/>
    <s v="Capital, La Rioja, Argentina"/>
  </r>
  <r>
    <m/>
    <s v="Danidaniel"/>
    <x v="11"/>
    <s v="Nonogasta"/>
    <s v="Arnet"/>
    <n v="1"/>
    <n v="0.128"/>
    <n v="0.93"/>
    <n v="0.23"/>
    <s v="Argentina"/>
    <s v="-7%"/>
    <s v="80%"/>
    <n v="-6.9999999999999951E-2"/>
    <n v="0"/>
    <s v="Danidaniel (Nonogasta, La Rioja): Arnet 1 / 0,128. Medido: 0,93 / 0,23. Diferencia: -7% / 80%"/>
    <s v="Nonogasta, La Rioja, Argentina"/>
  </r>
  <r>
    <d v="2010-01-09T00:00:00"/>
    <s v="Matias"/>
    <x v="12"/>
    <s v="Godoy Cruz"/>
    <s v="Directv NET"/>
    <n v="3"/>
    <s v="?"/>
    <n v="0.61"/>
    <n v="0.49"/>
    <s v="Argentina"/>
    <s v="-80%"/>
    <s v="?"/>
    <n v="-0.79666666666666675"/>
    <n v="-1"/>
    <s v="Matias (Godoy Cruz, Mendoza): Directv NET 3 / ?. Medido: 0,61 / 0,49. Diferencia: -80% / ?"/>
    <s v="Godoy Cruz, Mendoza, Argentina"/>
  </r>
  <r>
    <d v="2010-08-31T00:00:00"/>
    <s v="Facundo"/>
    <x v="12"/>
    <s v="San Rafael"/>
    <s v="Telmex"/>
    <n v="0.25600000000000001"/>
    <n v="0.25600000000000001"/>
    <n v="0.15"/>
    <n v="0.06"/>
    <s v="Argentina"/>
    <s v="-41%"/>
    <s v="-77%"/>
    <n v="-0.41406250000000006"/>
    <n v="-1"/>
    <s v="Facundo (San Rafael, Mendoza): Telmex 0,256 / 0,256. Medido: 0,15 / 0,06. Diferencia: -41% / -77%"/>
    <s v="San Rafael, Mendoza, Argentina"/>
  </r>
  <r>
    <d v="2010-08-09T00:00:00"/>
    <s v="Lucas "/>
    <x v="12"/>
    <s v="Godoy Cruz"/>
    <s v="Directv NET"/>
    <n v="3"/>
    <s v="?"/>
    <n v="2.35"/>
    <n v="0.39"/>
    <s v="Argentina"/>
    <s v="-22%"/>
    <s v="?"/>
    <n v="-0.21666666666666665"/>
    <n v="0"/>
    <s v="Lucas  (Godoy Cruz, Mendoza): Directv NET 3 / ?. Medido: 2,35 / 0,39. Diferencia: -22% / ?"/>
    <s v="Godoy Cruz, Mendoza, Argentina"/>
  </r>
  <r>
    <d v="2010-01-09T00:00:00"/>
    <s v="Esteban"/>
    <x v="12"/>
    <s v="Rivadavia"/>
    <s v="Ceonline"/>
    <n v="0.51200000000000001"/>
    <s v="?"/>
    <n v="0.48"/>
    <n v="0.22"/>
    <s v="Argentina"/>
    <s v="-6%"/>
    <s v="?"/>
    <n v="-6.2500000000000056E-2"/>
    <n v="0"/>
    <s v="Esteban (Rivadavia, Mendoza): Ceonline 0,512 / ?. Medido: 0,48 / 0,22. Diferencia: -6% / ?"/>
    <s v="Rivadavia, Mendoza, Argentina"/>
  </r>
  <r>
    <d v="2010-01-09T00:00:00"/>
    <s v="Enrique"/>
    <x v="12"/>
    <s v="Capital"/>
    <s v="Itc"/>
    <n v="0.76800000000000002"/>
    <s v="?"/>
    <n v="2.41"/>
    <n v="0.94"/>
    <s v="Argentina"/>
    <s v="214%"/>
    <s v="?"/>
    <n v="2.1380208333333335"/>
    <n v="1"/>
    <s v="Enrique (Capital, Mendoza): Itc 0,768 / ?. Medido: 2,41 / 0,94. Diferencia: 214% / ?"/>
    <s v="Capital, Mendoza, Argentina"/>
  </r>
  <r>
    <d v="2010-09-09T00:00:00"/>
    <s v="Menduco"/>
    <x v="12"/>
    <s v="Dorrego"/>
    <s v="Speedy"/>
    <n v="3"/>
    <s v="?"/>
    <n v="1"/>
    <n v="0.44"/>
    <s v="Argentina"/>
    <s v="-67%"/>
    <s v="?"/>
    <n v="-0.66666666666666663"/>
    <n v="-1"/>
    <s v="Menduco (Dorrego, Mendoza): Speedy 3 / ?. Medido: 1 / 0,44. Diferencia: -67% / ?"/>
    <s v="Dorrego, Mendoza, Argentina"/>
  </r>
  <r>
    <s v="09/13/2010"/>
    <s v="Diego"/>
    <x v="12"/>
    <s v="Rivadavia"/>
    <s v="Speedy"/>
    <n v="3"/>
    <s v="?"/>
    <n v="1.23"/>
    <n v="0.43"/>
    <s v="Argentina"/>
    <s v="-59%"/>
    <s v="?"/>
    <n v="-0.59"/>
    <n v="-1"/>
    <s v="Diego (Rivadavia, Mendoza): Speedy 3 / ?. Medido: 1,23 / 0,43. Diferencia: -59% / ?"/>
    <s v="Rivadavia, Mendoza, Argentina"/>
  </r>
  <r>
    <d v="2010-01-09T00:00:00"/>
    <s v="Juan"/>
    <x v="12"/>
    <s v="San Rafael"/>
    <s v="Speedy"/>
    <n v="1"/>
    <s v="?"/>
    <n v="0.82"/>
    <n v="0.35"/>
    <s v="Argentina"/>
    <s v="-18%"/>
    <s v="?"/>
    <n v="-0.18000000000000005"/>
    <n v="0"/>
    <s v="Juan (San Rafael, Mendoza): Speedy 1 / ?. Medido: 0,82 / 0,35. Diferencia: -18% / ?"/>
    <s v="San Rafael, Mendoza, Argentina"/>
  </r>
  <r>
    <d v="2010-08-31T00:00:00"/>
    <s v="CYC"/>
    <x v="13"/>
    <s v="Posadas"/>
    <s v="Fibertel"/>
    <n v="2"/>
    <n v="0.25600000000000001"/>
    <n v="2.02"/>
    <n v="0.25"/>
    <s v="Argentina"/>
    <s v="1%"/>
    <s v="-2%"/>
    <n v="1.0000000000000009E-2"/>
    <n v="1"/>
    <s v="CYC (Posadas, Misiones): Fibertel 2 / 0,256. Medido: 2,02 / 0,25. Diferencia: 1% / -2%"/>
    <s v="Posadas, Misiones, Argentina"/>
  </r>
  <r>
    <d v="2010-01-09T00:00:00"/>
    <s v="Sir_Sayco"/>
    <x v="14"/>
    <s v="Neuquén"/>
    <s v="Fibertel"/>
    <n v="3"/>
    <n v="3"/>
    <n v="1.2"/>
    <n v="0.24"/>
    <s v="Argentina"/>
    <s v="-60%"/>
    <s v="-92%"/>
    <n v="-0.6"/>
    <n v="-1"/>
    <s v="Sir_Sayco (Neuquén, Neuquén): Fibertel 3 / 3. Medido: 1,2 / 0,24. Diferencia: -60% / -92%"/>
    <s v="Neuquén, Neuquén, Argentina"/>
  </r>
  <r>
    <m/>
    <s v="Diego"/>
    <x v="14"/>
    <s v="Neuquén"/>
    <s v="Fibertel"/>
    <n v="3"/>
    <s v="?"/>
    <n v="1.84"/>
    <n v="0.2"/>
    <s v="Argentina"/>
    <s v="-39%"/>
    <s v="?"/>
    <n v="-0.38666666666666666"/>
    <n v="-1"/>
    <s v="Diego (Neuquén, Neuquén): Fibertel 3 / ?. Medido: 1,84 / 0,2. Diferencia: -39% / ?"/>
    <s v="Neuquén, Neuquén, Argentina"/>
  </r>
  <r>
    <d v="2010-01-09T00:00:00"/>
    <s v="César Ortega"/>
    <x v="14"/>
    <s v="Neuquén"/>
    <s v="Fibertel"/>
    <n v="3"/>
    <n v="3"/>
    <n v="2.98"/>
    <n v="0.25"/>
    <s v="Argentina"/>
    <s v="-1%"/>
    <s v="-92%"/>
    <n v="-6.6666666666666723E-3"/>
    <n v="0"/>
    <s v="César Ortega (Neuquén, Neuquén): Fibertel 3 / 3. Medido: 2,98 / 0,25. Diferencia: -1% / -92%"/>
    <s v="Neuquén, Neuquén, Argentina"/>
  </r>
  <r>
    <d v="2010-09-09T00:00:00"/>
    <s v="Javier"/>
    <x v="14"/>
    <s v="Chos Malal"/>
    <s v="Speedy"/>
    <n v="0.51200000000000001"/>
    <n v="0.25600000000000001"/>
    <n v="0.19"/>
    <n v="0.11"/>
    <s v="Argentina"/>
    <s v="-63%"/>
    <s v="-57%"/>
    <n v="-0.62890625"/>
    <n v="-1"/>
    <s v="Javier (Chos Malal, Neuquén): Speedy 0,512 / 0,256. Medido: 0,19 / 0,11. Diferencia: -63% / -57%"/>
    <s v="Chos Malal, Neuquén, Argentina"/>
  </r>
  <r>
    <d v="2010-09-09T00:00:00"/>
    <s v="Ricardo Noé"/>
    <x v="14"/>
    <s v="Neuquén"/>
    <s v="Speedy"/>
    <n v="5"/>
    <s v="?"/>
    <n v="3.51"/>
    <n v="0.39"/>
    <s v="Argentina"/>
    <s v="-30%"/>
    <s v="?"/>
    <n v="-0.29800000000000004"/>
    <n v="0"/>
    <s v="Ricardo Noé (Neuquén, Neuquén): Speedy 5 / ?. Medido: 3,51 / 0,39. Diferencia: -30% / ?"/>
    <s v="Neuquén, Neuquén, Argentina"/>
  </r>
  <r>
    <d v="2010-01-09T00:00:00"/>
    <s v="Dlgiuliani"/>
    <x v="14"/>
    <s v="Neuquén"/>
    <s v="Speedy"/>
    <n v="5"/>
    <s v="?"/>
    <n v="3.58"/>
    <n v="0.45"/>
    <s v="Argentina"/>
    <s v="-28%"/>
    <s v="?"/>
    <n v="-0.28399999999999997"/>
    <n v="0"/>
    <s v="Dlgiuliani (Neuquén, Neuquén): Speedy 5 / ?. Medido: 3,58 / 0,45. Diferencia: -28% / ?"/>
    <s v="Neuquén, Neuquén, Argentina"/>
  </r>
  <r>
    <d v="2010-01-09T00:00:00"/>
    <s v="Sylvester"/>
    <x v="15"/>
    <s v="Cipolletti"/>
    <s v="Speedy"/>
    <n v="5"/>
    <n v="0.51200000000000001"/>
    <n v="3.18"/>
    <n v="0.44"/>
    <s v="Argentina"/>
    <s v="-36%"/>
    <s v="-14%"/>
    <n v="-0.36399999999999999"/>
    <n v="-1"/>
    <s v="Sylvester (Cipolletti, Río Negro): Speedy 5 / 0,512. Medido: 3,18 / 0,44. Diferencia: -36% / -14%"/>
    <s v="Cipolletti, Río Negro, Argentina"/>
  </r>
  <r>
    <d v="2010-09-09T00:00:00"/>
    <s v="Alejandro"/>
    <x v="15"/>
    <s v="Allen"/>
    <s v="Speedy"/>
    <n v="3"/>
    <n v="0.51200000000000001"/>
    <n v="2.69"/>
    <n v="0.44"/>
    <s v="Argentina"/>
    <s v="-10%"/>
    <s v="-14%"/>
    <n v="-0.10333333333333335"/>
    <n v="0"/>
    <s v="Alejandro (Allen, Río Negro): Speedy 3 / 0,512. Medido: 2,69 / 0,44. Diferencia: -10% / -14%"/>
    <s v="Allen, Río Negro, Argentina"/>
  </r>
  <r>
    <m/>
    <s v="Maxi"/>
    <x v="16"/>
    <s v="Capital"/>
    <s v="Arnet"/>
    <n v="3"/>
    <s v="?"/>
    <n v="2.36"/>
    <n v="0.4"/>
    <s v="Argentina"/>
    <s v="-21%"/>
    <s v="?"/>
    <n v="-0.21333333333333337"/>
    <n v="0"/>
    <s v="Maxi (Capital, Salta): Arnet 3 / ?. Medido: 2,36 / 0,4. Diferencia: -21% / ?"/>
    <s v="Capital, Salta, Argentina"/>
  </r>
  <r>
    <d v="2010-08-09T00:00:00"/>
    <s v="Daniel de Salta"/>
    <x v="16"/>
    <s v="Capital"/>
    <s v="Arnet"/>
    <n v="1"/>
    <s v="?"/>
    <n v="0.84"/>
    <n v="0.17"/>
    <s v="Argentina"/>
    <s v="-16%"/>
    <s v="?"/>
    <n v="-0.16000000000000003"/>
    <n v="0"/>
    <s v="Daniel de Salta (Capital, Salta): Arnet 1 / ?. Medido: 0,84 / 0,17. Diferencia: -16% / ?"/>
    <s v="Capital, Salta, Argentina"/>
  </r>
  <r>
    <d v="2010-02-09T00:00:00"/>
    <s v="Mcjavi"/>
    <x v="16"/>
    <s v="Capital"/>
    <s v="Arnet"/>
    <n v="1"/>
    <s v="?"/>
    <n v="0.93"/>
    <n v="0.19"/>
    <s v="Argentina"/>
    <s v="-7%"/>
    <s v="?"/>
    <n v="-6.9999999999999951E-2"/>
    <n v="0"/>
    <s v="Mcjavi (Capital, Salta): Arnet 1 / ?. Medido: 0,93 / 0,19. Diferencia: -7% / ?"/>
    <s v="Capital, Salta, Argentina"/>
  </r>
  <r>
    <d v="2010-08-31T00:00:00"/>
    <s v="Ivana"/>
    <x v="16"/>
    <s v="Salta"/>
    <s v="Fibertel"/>
    <n v="3"/>
    <n v="0.25"/>
    <n v="1.68"/>
    <n v="0.25"/>
    <s v="Argentina"/>
    <s v="-44%"/>
    <s v="%"/>
    <n v="-0.44"/>
    <n v="-1"/>
    <s v="Ivana (Salta, Salta): Fibertel 3 / 0,25. Medido: 1,68 / 0,25. Diferencia: -44% / %"/>
    <s v="Salta, Salta, Argentina"/>
  </r>
  <r>
    <d v="2010-01-09T00:00:00"/>
    <s v="Fernando"/>
    <x v="16"/>
    <s v="Salta"/>
    <s v="Fibertel"/>
    <n v="3"/>
    <s v="?"/>
    <n v="1.88"/>
    <n v="0.23"/>
    <s v="Argentina"/>
    <s v="-37%"/>
    <s v="?"/>
    <n v="-0.37333333333333335"/>
    <n v="-1"/>
    <s v="Fernando (Salta, Salta): Fibertel 3 / ?. Medido: 1,88 / 0,23. Diferencia: -37% / ?"/>
    <s v="Salta, Salta, Argentina"/>
  </r>
  <r>
    <m/>
    <s v="Jorge Alejandro"/>
    <x v="16"/>
    <s v="Capital"/>
    <s v="Fibertel"/>
    <n v="2"/>
    <n v="0.25"/>
    <n v="1.97"/>
    <n v="0.25"/>
    <s v="Argentina"/>
    <s v="-2%"/>
    <s v="%"/>
    <n v="-1.5000000000000013E-2"/>
    <n v="0"/>
    <s v="Jorge Alejandro (Capital, Salta): Fibertel 2 / 0,25. Medido: 1,97 / 0,25. Diferencia: -2% / %"/>
    <s v="Capital, Salta, Argentina"/>
  </r>
  <r>
    <d v="2010-09-09T00:00:00"/>
    <s v="Sla_leandrin"/>
    <x v="16"/>
    <s v="Capital"/>
    <s v="Fibertel"/>
    <n v="3"/>
    <s v="?"/>
    <n v="2.98"/>
    <n v="0.25"/>
    <s v="Argentina"/>
    <s v="-1%"/>
    <s v="?"/>
    <n v="-6.6666666666666723E-3"/>
    <n v="0"/>
    <s v="Sla_leandrin (Capital, Salta): Fibertel 3 / ?. Medido: 2,98 / 0,25. Diferencia: -1% / ?"/>
    <s v="Capital, Salta, Argentina"/>
  </r>
  <r>
    <m/>
    <s v="Cristian"/>
    <x v="17"/>
    <s v="San Juan"/>
    <s v="Speedy"/>
    <n v="0.51200000000000001"/>
    <s v="?"/>
    <n v="0.32"/>
    <n v="0.12"/>
    <s v="Argentina"/>
    <s v="-38%"/>
    <s v="?"/>
    <n v="-0.375"/>
    <n v="-1"/>
    <s v="Cristian (San Juan, San Juan): Speedy 0,512 / ?. Medido: 0,32 / 0,12. Diferencia: -38% / ?"/>
    <s v="San Juan, San Juan, Argentina"/>
  </r>
  <r>
    <m/>
    <s v="Jorge Luis Fourcade"/>
    <x v="18"/>
    <s v="San Luis"/>
    <s v="Speedy"/>
    <n v="3"/>
    <s v="?"/>
    <n v="0.73"/>
    <n v="0.45"/>
    <s v="Argentina"/>
    <s v="-76%"/>
    <s v="?"/>
    <n v="-0.75666666666666671"/>
    <n v="-1"/>
    <s v="Jorge Luis Fourcade (San Luis, San Luis): Speedy 3 / ?. Medido: 0,73 / 0,45. Diferencia: -76% / ?"/>
    <s v="San Luis, San Luis, Argentina"/>
  </r>
  <r>
    <d v="2010-07-09T00:00:00"/>
    <s v="Daniel"/>
    <x v="18"/>
    <s v="Villa Mercedes"/>
    <s v="Megacable"/>
    <n v="1"/>
    <s v="?"/>
    <n v="0.63"/>
    <n v="0.23"/>
    <s v="Argentina"/>
    <s v="-37%"/>
    <s v="?"/>
    <n v="-0.37"/>
    <n v="-1"/>
    <s v="Daniel (Villa Mercedes, San Luis): Megacable 1 / ?. Medido: 0,63 / 0,23. Diferencia: -37% / ?"/>
    <s v="Villa Mercedes, San Luis, Argentina"/>
  </r>
  <r>
    <m/>
    <s v="Jose Luis"/>
    <x v="19"/>
    <s v="Villa Constitución"/>
    <s v="Arnet"/>
    <n v="3"/>
    <s v="?"/>
    <n v="1.05"/>
    <n v="0.19"/>
    <s v="Argentina"/>
    <s v="-65%"/>
    <s v="?"/>
    <n v="-0.65"/>
    <n v="-1"/>
    <s v="Jose Luis (Villa Constitución, Santa Fé): Arnet 3 / ?. Medido: 1,05 / 0,19. Diferencia: -65% / ?"/>
    <s v="Villa Constitución, Santa Fé, Argentina"/>
  </r>
  <r>
    <d v="2010-08-30T00:00:00"/>
    <s v="Destructor85"/>
    <x v="19"/>
    <s v="Rosario"/>
    <s v="Arnet"/>
    <n v="3"/>
    <n v="0.25600000000000001"/>
    <n v="1.28"/>
    <n v="0.18"/>
    <s v="Argentina"/>
    <s v="-57%"/>
    <s v="-30%"/>
    <n v="-0.57333333333333336"/>
    <n v="-1"/>
    <s v="Destructor85 (Rosario, Santa Fé): Arnet 3 / 0,256. Medido: 1,28 / 0,18. Diferencia: -57% / -30%"/>
    <s v="Rosario, Santa Fé, Argentina"/>
  </r>
  <r>
    <d v="2010-01-09T00:00:00"/>
    <s v="Chulee"/>
    <x v="19"/>
    <s v="Constitución"/>
    <s v="Arnet"/>
    <n v="3"/>
    <s v="?"/>
    <n v="1.48"/>
    <n v="0.2"/>
    <s v="Argentina"/>
    <s v="-51%"/>
    <s v="?"/>
    <n v="-0.50666666666666671"/>
    <n v="-1"/>
    <s v="Chulee (Constitución, Santa Fé): Arnet 3 / ?. Medido: 1,48 / 0,2. Diferencia: -51% / ?"/>
    <s v="Constitución, Santa Fé, Argentina"/>
  </r>
  <r>
    <m/>
    <s v="Claudio"/>
    <x v="19"/>
    <s v="Rosario"/>
    <s v="Arnet"/>
    <n v="3"/>
    <s v="?"/>
    <n v="1.7"/>
    <n v="1.3"/>
    <s v="Argentina"/>
    <s v="-43%"/>
    <s v="?"/>
    <n v="-0.43333333333333335"/>
    <n v="-1"/>
    <s v="Claudio (Rosario, Santa Fé): Arnet 3 / ?. Medido: 1,7 / 1,3. Diferencia: -43% / ?"/>
    <s v="Rosario, Santa Fé, Argentina"/>
  </r>
  <r>
    <d v="2010-01-09T00:00:00"/>
    <s v="Boogie"/>
    <x v="19"/>
    <s v="Capital"/>
    <s v="Arnet"/>
    <n v="3"/>
    <s v="?"/>
    <n v="1.92"/>
    <n v="0.17"/>
    <s v="Argentina"/>
    <s v="-36%"/>
    <s v="?"/>
    <n v="-0.36000000000000004"/>
    <n v="-1"/>
    <s v="Boogie (Capital, Santa Fé): Arnet 3 / ?. Medido: 1,92 / 0,17. Diferencia: -36% / ?"/>
    <s v="Capital, Santa Fé, Argentina"/>
  </r>
  <r>
    <d v="2010-01-09T00:00:00"/>
    <s v="Maxi"/>
    <x v="19"/>
    <s v="Rosario"/>
    <s v="Arnet"/>
    <n v="3"/>
    <s v="?"/>
    <n v="2.02"/>
    <n v="0.13"/>
    <s v="Argentina"/>
    <s v="-33%"/>
    <s v="?"/>
    <n v="-0.32666666666666666"/>
    <n v="0"/>
    <s v="Maxi (Rosario, Santa Fé): Arnet 3 / ?. Medido: 2,02 / 0,13. Diferencia: -33% / ?"/>
    <s v="Rosario, Santa Fé, Argentina"/>
  </r>
  <r>
    <m/>
    <s v="Jalao"/>
    <x v="19"/>
    <s v="Rosario"/>
    <s v="Arnet"/>
    <n v="3"/>
    <n v="0.25600000000000001"/>
    <n v="2.2999999999999998"/>
    <n v="0.2"/>
    <s v="Argentina"/>
    <s v="-23%"/>
    <s v="-22%"/>
    <n v="-0.23333333333333339"/>
    <n v="0"/>
    <s v="Jalao (Rosario, Santa Fé): Arnet 3 / 0,256. Medido: 2,3 / 0,2. Diferencia: -23% / -22%"/>
    <s v="Rosario, Santa Fé, Argentina"/>
  </r>
  <r>
    <d v="2010-01-09T00:00:00"/>
    <s v="Javier"/>
    <x v="19"/>
    <s v="Rosario"/>
    <s v="Arnet"/>
    <n v="3"/>
    <n v="0.5"/>
    <n v="2.36"/>
    <n v="0.2"/>
    <s v="Argentina"/>
    <s v="-21%"/>
    <s v="-60%"/>
    <n v="-0.21333333333333337"/>
    <n v="0"/>
    <s v="Javier (Rosario, Santa Fé): Arnet 3 / 0,5. Medido: 2,36 / 0,2. Diferencia: -21% / -60%"/>
    <s v="Rosario, Santa Fé, Argentina"/>
  </r>
  <r>
    <d v="2010-01-09T00:00:00"/>
    <s v="Horacio"/>
    <x v="19"/>
    <s v="Rufino"/>
    <s v="Arnet"/>
    <n v="3"/>
    <s v="?"/>
    <n v="2.4500000000000002"/>
    <n v="0.19"/>
    <s v="Argentina"/>
    <s v="-18%"/>
    <s v="?"/>
    <n v="-0.18333333333333326"/>
    <n v="0"/>
    <s v="Horacio (Rufino, Santa Fé): Arnet 3 / ?. Medido: 2,45 / 0,19. Diferencia: -18% / ?"/>
    <s v="Rufino, Santa Fé, Argentina"/>
  </r>
  <r>
    <m/>
    <s v="Jorge"/>
    <x v="19"/>
    <s v="Reconquista"/>
    <s v="Arnet"/>
    <n v="3"/>
    <n v="0.25"/>
    <n v="2.4700000000000002"/>
    <n v="0.2"/>
    <s v="Argentina"/>
    <s v="-18%"/>
    <s v="-20%"/>
    <n v="-0.17666666666666661"/>
    <n v="0"/>
    <s v="Jorge (Reconquista, Santa Fé): Arnet 3 / 0,25. Medido: 2,47 / 0,2. Diferencia: -18% / -20%"/>
    <s v="Reconquista, Santa Fé, Argentina"/>
  </r>
  <r>
    <d v="2010-10-09T00:00:00"/>
    <s v="Emiliano"/>
    <x v="19"/>
    <s v="Carcaraña"/>
    <s v="Arnet"/>
    <n v="3"/>
    <s v="?"/>
    <n v="2.5499999999999998"/>
    <n v="0.2"/>
    <s v="Argentina"/>
    <s v="-15%"/>
    <s v="?"/>
    <n v="-0.15000000000000005"/>
    <n v="0"/>
    <s v="Emiliano (Carcaraña, Santa Fé): Arnet 3 / ?. Medido: 2,55 / 0,2. Diferencia: -15% / ?"/>
    <s v="Carcaraña, Santa Fé, Argentina"/>
  </r>
  <r>
    <d v="2010-01-09T00:00:00"/>
    <s v="Diego Martin "/>
    <x v="19"/>
    <s v="Galvez"/>
    <s v="Arnet"/>
    <n v="1"/>
    <s v="?"/>
    <n v="0.88"/>
    <n v="0.12"/>
    <s v="Argentina"/>
    <s v="-12%"/>
    <s v="?"/>
    <n v="-0.12"/>
    <n v="0"/>
    <s v="Diego Martin  (Galvez, Santa Fé): Arnet 1 / ?. Medido: 0,88 / 0,12. Diferencia: -12% / ?"/>
    <s v="Galvez, Santa Fé, Argentina"/>
  </r>
  <r>
    <m/>
    <s v="Ezequiel Hernán Villanueva"/>
    <x v="19"/>
    <s v="Casilda"/>
    <s v="Arnet"/>
    <n v="1"/>
    <n v="0.25600000000000001"/>
    <n v="0.88"/>
    <n v="0.2"/>
    <s v="Argentina"/>
    <s v="-12%"/>
    <s v="-22%"/>
    <n v="-0.12"/>
    <n v="0"/>
    <s v="Ezequiel Hernán Villanueva (Casilda, Santa Fé): Arnet 1 / 0,256. Medido: 0,88 / 0,2. Diferencia: -12% / -22%"/>
    <s v="Casilda, Santa Fé, Argentina"/>
  </r>
  <r>
    <d v="2010-08-09T00:00:00"/>
    <s v="Eman"/>
    <x v="19"/>
    <s v="Reconquista"/>
    <s v="Arnet"/>
    <n v="1"/>
    <s v="?"/>
    <n v="0.89"/>
    <n v="0.2"/>
    <s v="Argentina"/>
    <s v="-11%"/>
    <s v="?"/>
    <n v="-0.10999999999999999"/>
    <n v="0"/>
    <s v="Eman (Reconquista, Santa Fé): Arnet 1 / ?. Medido: 0,89 / 0,2. Diferencia: -11% / ?"/>
    <s v="Reconquista, Santa Fé, Argentina"/>
  </r>
  <r>
    <m/>
    <s v="La_ketu"/>
    <x v="19"/>
    <s v="Rufino"/>
    <s v="Arnet"/>
    <n v="1"/>
    <s v="?"/>
    <n v="0.9"/>
    <n v="0.2"/>
    <s v="Argentina"/>
    <s v="-10%"/>
    <s v="?"/>
    <n v="-9.9999999999999978E-2"/>
    <n v="0"/>
    <s v="La_ketu (Rufino, Santa Fé): Arnet 1 / ?. Medido: 0,9 / 0,2. Diferencia: -10% / ?"/>
    <s v="Rufino, Santa Fé, Argentina"/>
  </r>
  <r>
    <m/>
    <s v="Mariangeles"/>
    <x v="19"/>
    <s v="Capital"/>
    <s v="Arnet"/>
    <n v="0.64"/>
    <s v="?"/>
    <n v="0.76"/>
    <n v="0.13"/>
    <s v="Argentina"/>
    <s v="19%"/>
    <s v="?"/>
    <n v="0.1875"/>
    <n v="1"/>
    <s v="Mariangeles (Capital, Santa Fé): Arnet 0,64 / ?. Medido: 0,76 / 0,13. Diferencia: 19% / ?"/>
    <s v="Capital, Santa Fé, Argentina"/>
  </r>
  <r>
    <d v="2010-08-30T00:00:00"/>
    <s v="Ruloxf"/>
    <x v="19"/>
    <s v="Reconquista"/>
    <s v="Arnet"/>
    <n v="1"/>
    <s v="?"/>
    <n v="1.7"/>
    <n v="1.3"/>
    <s v="Argentina"/>
    <s v="70%"/>
    <s v="?"/>
    <n v="0.7"/>
    <n v="1"/>
    <s v="Ruloxf (Reconquista, Santa Fé): Arnet 1 / ?. Medido: 1,7 / 1,3. Diferencia: 70% / ?"/>
    <s v="Reconquista, Santa Fé, Argentina"/>
  </r>
  <r>
    <d v="2010-01-09T00:00:00"/>
    <s v="Pasutti Jeronimo"/>
    <x v="19"/>
    <s v="Rosario"/>
    <s v="Fibertel"/>
    <n v="1"/>
    <n v="0.128"/>
    <n v="0.88"/>
    <n v="0.13"/>
    <s v="Argentina"/>
    <s v="-12%"/>
    <s v="2%"/>
    <n v="-0.12"/>
    <n v="0"/>
    <s v="Pasutti Jeronimo (Rosario, Santa Fé): Fibertel 1 / 0,128. Medido: 0,88 / 0,13. Diferencia: -12% / 2%"/>
    <s v="Rosario, Santa Fé, Argentina"/>
  </r>
  <r>
    <d v="2010-01-09T00:00:00"/>
    <s v="Nico"/>
    <x v="19"/>
    <s v="Rosario"/>
    <s v="Fibertel"/>
    <n v="3"/>
    <n v="3"/>
    <n v="2.89"/>
    <n v="0.25"/>
    <s v="Argentina"/>
    <s v="-4%"/>
    <s v="-92%"/>
    <n v="-3.6666666666666625E-2"/>
    <n v="0"/>
    <s v="Nico (Rosario, Santa Fé): Fibertel 3 / 3. Medido: 2,89 / 0,25. Diferencia: -4% / -92%"/>
    <s v="Rosario, Santa Fé, Argentina"/>
  </r>
  <r>
    <d v="2010-01-09T00:00:00"/>
    <s v="Aso34"/>
    <x v="19"/>
    <s v="Santa Fé"/>
    <s v="Fibertel"/>
    <n v="1"/>
    <n v="0.12"/>
    <n v="1.28"/>
    <n v="0.12"/>
    <s v="Argentina"/>
    <s v="28%"/>
    <s v="%"/>
    <n v="0.28000000000000003"/>
    <n v="1"/>
    <s v="Aso34 (Santa Fé, Santa Fé): Fibertel 1 / 0,12. Medido: 1,28 / 0,12. Diferencia: 28% / %"/>
    <s v="Santa Fé, Santa Fé, Argentina"/>
  </r>
  <r>
    <d v="2010-08-09T00:00:00"/>
    <s v="Jsmetli"/>
    <x v="19"/>
    <s v="Firmat"/>
    <s v="Fibertel"/>
    <n v="1"/>
    <s v="?"/>
    <n v="1.43"/>
    <n v="0.13"/>
    <s v="Argentina"/>
    <s v="43%"/>
    <s v="?"/>
    <n v="0.42999999999999994"/>
    <n v="1"/>
    <s v="Jsmetli (Firmat, Santa Fé): Fibertel 1 / ?. Medido: 1,43 / 0,13. Diferencia: 43% / ?"/>
    <s v="Firmat, Santa Fé, Argentina"/>
  </r>
  <r>
    <m/>
    <s v="Lucas Sastre"/>
    <x v="19"/>
    <s v="Galvez"/>
    <s v="Cegnet Cooperativa"/>
    <n v="3"/>
    <s v="?"/>
    <n v="2.85"/>
    <n v="0.24"/>
    <s v="Argentina"/>
    <s v="-5%"/>
    <s v="?"/>
    <n v="-4.9999999999999968E-2"/>
    <n v="0"/>
    <s v="Lucas Sastre (Galvez, Santa Fé): Cegnet Cooperativa 3 / ?. Medido: 2,85 / 0,24. Diferencia: -5% / ?"/>
    <s v="Galvez, Santa Fé, Argentina"/>
  </r>
  <r>
    <d v="2010-02-09T00:00:00"/>
    <s v="César"/>
    <x v="19"/>
    <s v="Reconquista"/>
    <s v="RTC"/>
    <n v="1"/>
    <s v="?"/>
    <n v="0.97"/>
    <n v="0.12"/>
    <s v="Argentina"/>
    <s v="-3%"/>
    <s v="?"/>
    <n v="-3.0000000000000027E-2"/>
    <n v="0"/>
    <s v="César (Reconquista, Santa Fé): RTC 1 / ?. Medido: 0,97 / 0,12. Diferencia: -3% / ?"/>
    <s v="Reconquista, Santa Fé, Argentina"/>
  </r>
  <r>
    <d v="2010-08-31T00:00:00"/>
    <s v="Zoretman"/>
    <x v="19"/>
    <s v="Sunchales"/>
    <s v="Sunchanet"/>
    <n v="2"/>
    <n v="0.51200000000000001"/>
    <n v="1.95"/>
    <n v="0.42"/>
    <s v="Argentina"/>
    <s v="-3%"/>
    <s v="-18%"/>
    <n v="-2.5000000000000022E-2"/>
    <n v="0"/>
    <s v="Zoretman (Sunchales, Santa Fé): Sunchanet 2 / 0,512. Medido: 1,95 / 0,42. Diferencia: -3% / -18%"/>
    <s v="Sunchales, Santa Fé, Argentina"/>
  </r>
  <r>
    <d v="2010-08-09T00:00:00"/>
    <s v="Richi Central"/>
    <x v="19"/>
    <s v="Santa Fé"/>
    <s v="Gigared S.A."/>
    <n v="0.4"/>
    <n v="0.128"/>
    <n v="0.52"/>
    <n v="7.0000000000000007E-2"/>
    <s v="Argentina"/>
    <s v="30%"/>
    <s v="-45%"/>
    <n v="0.3"/>
    <n v="1"/>
    <s v="Richi Central (Santa Fé, Santa Fé): Gigared S.A. 0,4 / 0,128. Medido: 0,52 / 0,07. Diferencia: 30% / -45%"/>
    <s v="Santa Fé, Santa Fé, Argentina"/>
  </r>
  <r>
    <m/>
    <s v="Jme"/>
    <x v="19"/>
    <s v="Rosario"/>
    <s v="Express de Cablehogar"/>
    <n v="1"/>
    <s v="?"/>
    <n v="1.36"/>
    <n v="0.12"/>
    <s v="Argentina"/>
    <s v="36%"/>
    <s v="?"/>
    <n v="0.3600000000000001"/>
    <n v="1"/>
    <s v="Jme (Rosario, Santa Fé): Express de Cablehogar 1 / ?. Medido: 1,36 / 0,12. Diferencia: 36% / ?"/>
    <s v="Rosario, Santa Fé, Argentina"/>
  </r>
  <r>
    <d v="2010-01-09T00:00:00"/>
    <s v="Manuel"/>
    <x v="20"/>
    <s v="Capital"/>
    <s v="Arnet"/>
    <n v="1"/>
    <s v="?"/>
    <n v="0.13"/>
    <n v="0.02"/>
    <s v="Argentina"/>
    <s v="-87%"/>
    <s v="?"/>
    <n v="-0.87"/>
    <n v="-1"/>
    <s v="Manuel (Capital, Santiago del Estero): Arnet 1 / ?. Medido: 0,13 / 0,02. Diferencia: -87% / ?"/>
    <s v="Capital, Santiago del Estero, Argentina"/>
  </r>
  <r>
    <d v="2010-01-09T00:00:00"/>
    <s v="Oskar"/>
    <x v="20"/>
    <s v="Capital"/>
    <s v="Arnet"/>
    <n v="3"/>
    <s v="?"/>
    <n v="1.43"/>
    <n v="0.16"/>
    <s v="Argentina"/>
    <s v="-52%"/>
    <s v="?"/>
    <n v="-0.52333333333333332"/>
    <n v="-1"/>
    <s v="Oskar (Capital, Santiago del Estero): Arnet 3 / ?. Medido: 1,43 / 0,16. Diferencia: -52% / ?"/>
    <s v="Capital, Santiago del Estero, Argentina"/>
  </r>
  <r>
    <d v="2010-01-09T00:00:00"/>
    <s v="Daniel "/>
    <x v="20"/>
    <s v="Las Termas de Rio Hondo"/>
    <s v="Arnet"/>
    <n v="3"/>
    <s v="?"/>
    <n v="1.68"/>
    <n v="0.16"/>
    <s v="Argentina"/>
    <s v="-44%"/>
    <s v="?"/>
    <n v="-0.44"/>
    <n v="-1"/>
    <s v="Daniel  (Las Termas de Rio Hondo, Santiago del Estero): Arnet 3 / ?. Medido: 1,68 / 0,16. Diferencia: -44% / ?"/>
    <s v="Las Termas de Rio Hondo, Santiago del Estero, Argentina"/>
  </r>
  <r>
    <d v="2010-09-09T00:00:00"/>
    <s v="Walter"/>
    <x v="20"/>
    <s v="Santiago del Estero"/>
    <s v="Cable Express S.A."/>
    <n v="0.64"/>
    <s v="?"/>
    <n v="0.56000000000000005"/>
    <n v="7.0000000000000007E-2"/>
    <s v="Argentina"/>
    <s v="-13%"/>
    <s v="?"/>
    <n v="-0.12499999999999993"/>
    <n v="0"/>
    <s v="Walter (Santiago del Estero, Santiago del Estero): Cable Express S.A. 0,64 / ?. Medido: 0,56 / 0,07. Diferencia: -13% / ?"/>
    <s v="Santiago del Estero, Santiago del Estero, Argentina"/>
  </r>
  <r>
    <d v="2010-01-09T00:00:00"/>
    <s v="Rforgione"/>
    <x v="21"/>
    <s v="Ushuaia"/>
    <s v="Speedy"/>
    <n v="1"/>
    <s v="?"/>
    <n v="1"/>
    <n v="0.32"/>
    <s v="Argentina"/>
    <s v="%"/>
    <s v="?"/>
    <n v="0"/>
    <n v="1"/>
    <s v="Rforgione (Ushuaia, Tierra del Fuego): Speedy 1 / ?. Medido: 1 / 0,32. Diferencia: % / ?"/>
    <s v="Ushuaia, Tierra del Fuego, Argentina"/>
  </r>
  <r>
    <d v="2010-01-09T00:00:00"/>
    <s v="Augusto"/>
    <x v="21"/>
    <s v="Río Grande"/>
    <s v="Speedy"/>
    <n v="1"/>
    <n v="1"/>
    <n v="1.66"/>
    <n v="0.37"/>
    <s v="Argentina"/>
    <s v="66%"/>
    <s v="-63%"/>
    <n v="0.65999999999999992"/>
    <n v="1"/>
    <s v="Augusto (Río Grande, Tierra del Fuego): Speedy 1 / 1. Medido: 1,66 / 0,37. Diferencia: 66% / -63%"/>
    <s v="Río Grande, Tierra del Fuego, Argentina"/>
  </r>
  <r>
    <m/>
    <s v="Mc"/>
    <x v="21"/>
    <s v="Río Grande"/>
    <s v="Speedy"/>
    <n v="1"/>
    <s v="?"/>
    <n v="2.36"/>
    <n v="0.4"/>
    <s v="Argentina"/>
    <s v="136%"/>
    <s v="?"/>
    <n v="1.3599999999999999"/>
    <n v="1"/>
    <s v="Mc (Río Grande, Tierra del Fuego): Speedy 1 / ?. Medido: 2,36 / 0,4. Diferencia: 136% / ?"/>
    <s v="Río Grande, Tierra del Fuego, Argentina"/>
  </r>
  <r>
    <m/>
    <s v="Joze"/>
    <x v="21"/>
    <s v="Ushuaia"/>
    <s v="Speedy"/>
    <n v="0.51200000000000001"/>
    <s v="?"/>
    <n v="2.52"/>
    <n v="0.43"/>
    <s v="Argentina"/>
    <s v="392%"/>
    <s v="?"/>
    <n v="3.921875"/>
    <n v="1"/>
    <s v="Joze (Ushuaia, Tierra del Fuego): Speedy 0,512 / ?. Medido: 2,52 / 0,43. Diferencia: 392% / ?"/>
    <s v="Ushuaia, Tierra del Fuego, Argentina"/>
  </r>
  <r>
    <d v="2010-01-09T00:00:00"/>
    <s v="Raul"/>
    <x v="21"/>
    <s v="Ushuaia"/>
    <s v="MasterSAT(WiFi Telefónica)"/>
    <n v="0.51200000000000001"/>
    <s v="?"/>
    <n v="0.51"/>
    <n v="0.12"/>
    <s v="Argentina"/>
    <s v="%"/>
    <s v="?"/>
    <n v="-3.9062500000000035E-3"/>
    <n v="0"/>
    <s v="Raul (Ushuaia, Tierra del Fuego): MasterSAT(WiFi Telefónica) 0,512 / ?. Medido: 0,51 / 0,12. Diferencia: % / ?"/>
    <s v="Ushuaia, Tierra del Fuego, Argentina"/>
  </r>
  <r>
    <d v="2010-07-09T00:00:00"/>
    <s v="Juan Carlos"/>
    <x v="22"/>
    <s v="Capital"/>
    <s v="Arnet"/>
    <n v="1"/>
    <n v="1"/>
    <n v="0.39"/>
    <n v="0.16"/>
    <s v="Argentina"/>
    <s v="-61%"/>
    <s v="-84%"/>
    <n v="-0.61"/>
    <n v="-1"/>
    <s v="Juan Carlos (Capital, Tucumán): Arnet 1 / 1. Medido: 0,39 / 0,16. Diferencia: -61% / -84%"/>
    <s v="Capital, Tucumán, Argentina"/>
  </r>
  <r>
    <d v="2010-01-09T00:00:00"/>
    <s v="Rosa"/>
    <x v="22"/>
    <s v="S.M. De Tucumán"/>
    <s v="Arnet"/>
    <n v="1"/>
    <s v="?"/>
    <n v="0.84"/>
    <n v="0.18"/>
    <s v="Argentina"/>
    <s v="-16%"/>
    <s v="?"/>
    <n v="-0.16000000000000003"/>
    <n v="0"/>
    <s v="Rosa (S.M. De Tucumán, Tucumán): Arnet 1 / ?. Medido: 0,84 / 0,18. Diferencia: -16% / ?"/>
    <s v="S.M. De Tucumán, Tucumán, Argentina"/>
  </r>
  <r>
    <d v="2010-10-09T00:00:00"/>
    <s v="Jesús"/>
    <x v="22"/>
    <s v="San Miguel de Tucumán"/>
    <s v="Arnet"/>
    <n v="3"/>
    <s v="?"/>
    <n v="2.5299999999999998"/>
    <n v="0.2"/>
    <s v="Argentina"/>
    <s v="-16%"/>
    <s v="?"/>
    <n v="-0.15666666666666673"/>
    <n v="0"/>
    <s v="Jesús (San Miguel de Tucumán, Tucumán): Arnet 3 / ?. Medido: 2,53 / 0,2. Diferencia: -16% / ?"/>
    <s v="San Miguel de Tucumán, Tucumán, Argentina"/>
  </r>
  <r>
    <m/>
    <s v="Ricardo Anazaldo"/>
    <x v="22"/>
    <s v="Capital"/>
    <s v="Arnet"/>
    <n v="3"/>
    <s v="?"/>
    <n v="2.59"/>
    <n v="0.2"/>
    <s v="Argentina"/>
    <s v="-14%"/>
    <s v="?"/>
    <n v="-0.13666666666666671"/>
    <n v="0"/>
    <s v="Ricardo Anazaldo (Capital, Tucumán): Arnet 3 / ?. Medido: 2,59 / 0,2. Diferencia: -14% / ?"/>
    <s v="Capital, Tucumán, Argentina"/>
  </r>
  <r>
    <d v="2010-01-09T00:00:00"/>
    <s v="Franco Guevara"/>
    <x v="22"/>
    <s v="San Miguel de Tucumán"/>
    <s v="Arnet"/>
    <n v="1"/>
    <s v="?"/>
    <n v="0.87"/>
    <n v="0.16"/>
    <s v="Argentina"/>
    <s v="-13%"/>
    <s v="?"/>
    <n v="-0.13"/>
    <n v="0"/>
    <s v="Franco Guevara (San Miguel de Tucumán, Tucumán): Arnet 1 / ?. Medido: 0,87 / 0,16. Diferencia: -13% / ?"/>
    <s v="San Miguel de Tucumán, Tucumán, Argentina"/>
  </r>
  <r>
    <d v="2010-01-09T00:00:00"/>
    <s v="Feder"/>
    <x v="22"/>
    <s v="San Miguel de Tucumán"/>
    <s v="Arnet"/>
    <n v="0.51200000000000001"/>
    <s v="?"/>
    <n v="0.56000000000000005"/>
    <n v="0.1"/>
    <s v="Argentina"/>
    <s v="9%"/>
    <s v="?"/>
    <n v="9.3750000000000083E-2"/>
    <n v="1"/>
    <s v="Feder (San Miguel de Tucumán, Tucumán): Arnet 0,512 / ?. Medido: 0,56 / 0,1. Diferencia: 9% / ?"/>
    <s v="San Miguel de Tucumán, Tucumán, Argentina"/>
  </r>
  <r>
    <d v="2010-01-09T00:00:00"/>
    <s v="Nicoc77"/>
    <x v="22"/>
    <s v="San Miguel de Tucumán"/>
    <s v="Arnet"/>
    <n v="1"/>
    <n v="0.25600000000000001"/>
    <n v="1.1000000000000001"/>
    <n v="0.17"/>
    <s v="Argentina"/>
    <s v="10%"/>
    <s v="-34%"/>
    <n v="0.10000000000000009"/>
    <n v="1"/>
    <s v="Nicoc77 (San Miguel de Tucumán, Tucumán): Arnet 1 / 0,256. Medido: 1,1 / 0,17. Diferencia: 10% / -34%"/>
    <s v="San Miguel de Tucumán, Tucumán, Argentina"/>
  </r>
  <r>
    <d v="2010-09-09T00:00:00"/>
    <s v="Gustavo"/>
    <x v="22"/>
    <s v="San Miguel de Tucumán"/>
    <s v="Uol Sinectis"/>
    <n v="1"/>
    <s v="?"/>
    <n v="0.31"/>
    <n v="0.18"/>
    <s v="Argentina"/>
    <s v="-69%"/>
    <s v="?"/>
    <n v="-0.69"/>
    <n v="-1"/>
    <s v="Gustavo (San Miguel de Tucumán, Tucumán): Uol Sinectis 1 / ?. Medido: 0,31 / 0,18. Diferencia: -69% / ?"/>
    <s v="San Miguel de Tucumán, Tucumán, Argentina"/>
  </r>
  <r>
    <m/>
    <m/>
    <x v="23"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Datos" updatedVersion="4" showMemberPropertyTips="0" useAutoFormatting="1" itemPrintTitles="1" createdVersion="1" indent="0" compact="0" compactData="0" gridDropZones="1" chartFormat="1">
  <location ref="A18:C43" firstHeaderRow="1" firstDataRow="2" firstDataCol="1"/>
  <pivotFields count="16">
    <pivotField compact="0" outline="0" subtotalTop="0" showAll="0" includeNewItemsInFilter="1"/>
    <pivotField compact="0" outline="0" subtotalTop="0" showAll="0" includeNewItemsInFilter="1"/>
    <pivotField axis="axisRow" dataField="1" compact="0" outline="0" subtotalTop="0" showAll="0" includeNewItemsInFilter="1" sortType="descending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h="1" x="23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2"/>
  </rowFields>
  <rowItems count="24">
    <i>
      <x v="21"/>
    </i>
    <i>
      <x v="4"/>
    </i>
    <i>
      <x v="13"/>
    </i>
    <i>
      <x/>
    </i>
    <i>
      <x v="11"/>
    </i>
    <i>
      <x v="19"/>
    </i>
    <i>
      <x v="12"/>
    </i>
    <i>
      <x v="1"/>
    </i>
    <i>
      <x v="3"/>
    </i>
    <i>
      <x v="2"/>
    </i>
    <i>
      <x v="16"/>
    </i>
    <i>
      <x v="22"/>
    </i>
    <i>
      <x v="15"/>
    </i>
    <i>
      <x v="5"/>
    </i>
    <i>
      <x v="7"/>
    </i>
    <i>
      <x v="6"/>
    </i>
    <i>
      <x v="8"/>
    </i>
    <i>
      <x v="14"/>
    </i>
    <i>
      <x v="17"/>
    </i>
    <i>
      <x v="10"/>
    </i>
    <i>
      <x v="9"/>
    </i>
    <i>
      <x v="20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Usuarios" fld="2" subtotal="count" baseField="0" baseItem="0"/>
    <dataField name="Diferencia" fld="12" subtotal="average" baseField="2" baseItem="1"/>
  </dataFields>
  <formats count="2">
    <format dxfId="1">
      <pivotArea dataOnly="0" outline="0" fieldPosition="0">
        <references count="1">
          <reference field="4294967294" count="1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93"/>
  <sheetViews>
    <sheetView zoomScaleNormal="100" workbookViewId="0">
      <pane ySplit="1" topLeftCell="A140" activePane="bottomLeft" state="frozen"/>
      <selection pane="bottomLeft" activeCell="H162" sqref="H162"/>
    </sheetView>
  </sheetViews>
  <sheetFormatPr baseColWidth="10" defaultColWidth="17.140625" defaultRowHeight="15.75" customHeight="1" outlineLevelCol="1" x14ac:dyDescent="0.2"/>
  <cols>
    <col min="1" max="1" width="17.140625" customWidth="1"/>
    <col min="2" max="2" width="23.7109375" bestFit="1" customWidth="1"/>
    <col min="3" max="3" width="17.42578125" bestFit="1" customWidth="1"/>
    <col min="4" max="4" width="24.42578125" bestFit="1" customWidth="1"/>
    <col min="5" max="5" width="30.85546875" bestFit="1" customWidth="1"/>
    <col min="6" max="7" width="10" customWidth="1"/>
    <col min="8" max="8" width="10" style="46" customWidth="1"/>
    <col min="9" max="9" width="10" customWidth="1"/>
    <col min="10" max="10" width="17.140625" customWidth="1"/>
    <col min="11" max="11" width="15.140625" customWidth="1"/>
    <col min="12" max="12" width="16" customWidth="1"/>
    <col min="13" max="13" width="17.140625" customWidth="1"/>
    <col min="14" max="14" width="17.140625" hidden="1" customWidth="1" outlineLevel="1"/>
    <col min="15" max="15" width="12.5703125" hidden="1" customWidth="1" outlineLevel="1"/>
    <col min="16" max="16" width="10.7109375" hidden="1" customWidth="1" outlineLevel="1"/>
    <col min="17" max="17" width="17.140625" customWidth="1" collapsed="1"/>
    <col min="18" max="24" width="17.140625" customWidth="1"/>
  </cols>
  <sheetData>
    <row r="1" spans="1:24" ht="29.25" customHeight="1" x14ac:dyDescent="0.2">
      <c r="A1" s="1" t="s">
        <v>227</v>
      </c>
      <c r="B1" s="1" t="s">
        <v>208</v>
      </c>
      <c r="C1" s="1" t="s">
        <v>71</v>
      </c>
      <c r="D1" s="1" t="s">
        <v>86</v>
      </c>
      <c r="E1" s="1" t="s">
        <v>233</v>
      </c>
      <c r="F1" s="2" t="s">
        <v>260</v>
      </c>
      <c r="G1" s="2" t="s">
        <v>196</v>
      </c>
      <c r="H1" s="42" t="s">
        <v>214</v>
      </c>
      <c r="I1" s="3" t="s">
        <v>32</v>
      </c>
      <c r="J1" s="1" t="s">
        <v>141</v>
      </c>
      <c r="K1" s="1" t="s">
        <v>198</v>
      </c>
      <c r="L1" s="1" t="s">
        <v>24</v>
      </c>
      <c r="M1" s="1" t="s">
        <v>496</v>
      </c>
      <c r="N1" s="4" t="s">
        <v>334</v>
      </c>
      <c r="O1" s="5" t="s">
        <v>102</v>
      </c>
      <c r="P1" s="5" t="s">
        <v>201</v>
      </c>
      <c r="Q1" s="6" t="s">
        <v>460</v>
      </c>
      <c r="R1" s="6"/>
      <c r="S1" s="6"/>
      <c r="T1" s="6"/>
      <c r="U1" s="6"/>
      <c r="V1" s="6"/>
      <c r="W1" s="6"/>
      <c r="X1" s="6"/>
    </row>
    <row r="2" spans="1:24" ht="15.75" customHeight="1" x14ac:dyDescent="0.2">
      <c r="A2" s="10">
        <v>40460</v>
      </c>
      <c r="B2" s="7" t="s">
        <v>241</v>
      </c>
      <c r="C2" s="7" t="s">
        <v>8</v>
      </c>
      <c r="D2" s="7" t="s">
        <v>289</v>
      </c>
      <c r="E2" s="7" t="s">
        <v>153</v>
      </c>
      <c r="F2" s="8">
        <v>0.62</v>
      </c>
      <c r="G2" s="8" t="s">
        <v>21</v>
      </c>
      <c r="H2" s="43">
        <v>0.23</v>
      </c>
      <c r="I2" s="11">
        <v>0.1</v>
      </c>
      <c r="J2" s="7" t="s">
        <v>404</v>
      </c>
      <c r="K2" s="9" t="str">
        <f t="shared" ref="K2:K65" si="0">IFERROR(TEXT(((H2-F2)/F2),"#%"),"?")</f>
        <v>-63%</v>
      </c>
      <c r="L2" s="9" t="str">
        <f t="shared" ref="L2:L65" si="1">IFERROR(TEXT(((I2-G2)/G2),"#%"),"?")</f>
        <v>?</v>
      </c>
      <c r="M2" s="9">
        <f t="shared" ref="M2:M65" si="2">(H2-F2)/F2</f>
        <v>-0.62903225806451613</v>
      </c>
      <c r="N2" s="4">
        <f t="shared" ref="N2:N65" si="3">IF((M2&lt;-0.33),-1,IF((M2&lt;0),0,1))</f>
        <v>-1</v>
      </c>
      <c r="O2" s="5" t="str">
        <f t="shared" ref="O2:O65" si="4">(((((((((((((((((B2&amp;" (")&amp;D2)&amp;", ")&amp;C2)&amp;"): ")&amp;E2)&amp;" ")&amp;F2)&amp;" / ")&amp;G2)&amp;". Medido: ")&amp;H2)&amp;" / ")&amp;I2)&amp;". Diferencia: ")&amp;K2)&amp;" / ")&amp;L2</f>
        <v>Marcelo (Gral. Alvear, Buenos Aires): Broandbandtech S.A. 0,62 / ?. Medido: 0,23 / 0,1. Diferencia: -63% / ?</v>
      </c>
      <c r="P2" s="5" t="str">
        <f t="shared" ref="P2:P65" si="5">(((D2&amp;", ")&amp;C2)&amp;", ")&amp;J2</f>
        <v>Gral. Alvear, Buenos Aires, Argentina</v>
      </c>
      <c r="Q2" s="6" t="s">
        <v>461</v>
      </c>
      <c r="R2" s="6"/>
      <c r="S2" s="6"/>
      <c r="T2" s="6"/>
      <c r="U2" s="6"/>
      <c r="V2" s="6"/>
      <c r="W2" s="6"/>
      <c r="X2" s="6"/>
    </row>
    <row r="3" spans="1:24" ht="15.75" customHeight="1" x14ac:dyDescent="0.2">
      <c r="A3" s="10">
        <v>40420</v>
      </c>
      <c r="B3" s="7" t="s">
        <v>1</v>
      </c>
      <c r="C3" s="7" t="s">
        <v>8</v>
      </c>
      <c r="D3" s="7" t="s">
        <v>103</v>
      </c>
      <c r="E3" s="7" t="s">
        <v>259</v>
      </c>
      <c r="F3" s="8">
        <v>3</v>
      </c>
      <c r="G3" s="8">
        <v>3</v>
      </c>
      <c r="H3" s="43">
        <v>0.3</v>
      </c>
      <c r="I3" s="11">
        <v>0.24</v>
      </c>
      <c r="J3" s="7" t="s">
        <v>404</v>
      </c>
      <c r="K3" s="9" t="str">
        <f t="shared" si="0"/>
        <v>-90%</v>
      </c>
      <c r="L3" s="9" t="str">
        <f t="shared" si="1"/>
        <v>-92%</v>
      </c>
      <c r="M3" s="9">
        <f t="shared" si="2"/>
        <v>-0.9</v>
      </c>
      <c r="N3" s="4">
        <f t="shared" si="3"/>
        <v>-1</v>
      </c>
      <c r="O3" s="5" t="str">
        <f t="shared" si="4"/>
        <v>F@bio (Quilmes, Buenos Aires): Speedy 3 / 3. Medido: 0,3 / 0,24. Diferencia: -90% / -92%</v>
      </c>
      <c r="P3" s="5" t="str">
        <f t="shared" si="5"/>
        <v>Quilmes, Buenos Aires, Argentina</v>
      </c>
      <c r="Q3" s="6"/>
      <c r="R3" s="6"/>
      <c r="S3" s="6"/>
      <c r="T3" s="6"/>
      <c r="U3" s="6"/>
      <c r="V3" s="6"/>
      <c r="W3" s="6"/>
      <c r="X3" s="6"/>
    </row>
    <row r="4" spans="1:24" ht="15.75" customHeight="1" x14ac:dyDescent="0.2">
      <c r="A4" s="10">
        <v>40187</v>
      </c>
      <c r="B4" s="7" t="s">
        <v>285</v>
      </c>
      <c r="C4" s="7" t="s">
        <v>8</v>
      </c>
      <c r="D4" s="7" t="s">
        <v>103</v>
      </c>
      <c r="E4" s="7" t="s">
        <v>259</v>
      </c>
      <c r="F4" s="8">
        <v>1</v>
      </c>
      <c r="G4" s="8">
        <v>0.25600000000000001</v>
      </c>
      <c r="H4" s="43">
        <v>0.34</v>
      </c>
      <c r="I4" s="11">
        <v>0.25</v>
      </c>
      <c r="J4" s="7" t="s">
        <v>404</v>
      </c>
      <c r="K4" s="9" t="str">
        <f t="shared" si="0"/>
        <v>-66%</v>
      </c>
      <c r="L4" s="9" t="str">
        <f t="shared" si="1"/>
        <v>-2%</v>
      </c>
      <c r="M4" s="9">
        <f t="shared" si="2"/>
        <v>-0.65999999999999992</v>
      </c>
      <c r="N4" s="4">
        <f t="shared" si="3"/>
        <v>-1</v>
      </c>
      <c r="O4" s="5" t="str">
        <f t="shared" si="4"/>
        <v>Silvia Núñez (Quilmes, Buenos Aires): Speedy 1 / 0,256. Medido: 0,34 / 0,25. Diferencia: -66% / -2%</v>
      </c>
      <c r="P4" s="5" t="str">
        <f t="shared" si="5"/>
        <v>Quilmes, Buenos Aires, Argentina</v>
      </c>
      <c r="Q4" s="6"/>
      <c r="R4" s="6"/>
      <c r="S4" s="6"/>
      <c r="T4" s="6"/>
      <c r="U4" s="6"/>
      <c r="V4" s="6"/>
      <c r="W4" s="6"/>
      <c r="X4" s="6"/>
    </row>
    <row r="5" spans="1:24" ht="15.75" customHeight="1" x14ac:dyDescent="0.2">
      <c r="A5" s="10">
        <v>40430</v>
      </c>
      <c r="B5" s="7" t="s">
        <v>383</v>
      </c>
      <c r="C5" s="7" t="s">
        <v>8</v>
      </c>
      <c r="D5" s="7" t="s">
        <v>274</v>
      </c>
      <c r="E5" s="7" t="s">
        <v>361</v>
      </c>
      <c r="F5" s="7">
        <v>0.51200000000000001</v>
      </c>
      <c r="G5" s="7" t="s">
        <v>21</v>
      </c>
      <c r="H5" s="43">
        <v>0.34</v>
      </c>
      <c r="I5" s="7">
        <v>0.39</v>
      </c>
      <c r="J5" s="7" t="s">
        <v>404</v>
      </c>
      <c r="K5" s="9" t="str">
        <f t="shared" si="0"/>
        <v>-34%</v>
      </c>
      <c r="L5" s="9" t="str">
        <f t="shared" si="1"/>
        <v>?</v>
      </c>
      <c r="M5" s="9">
        <f t="shared" si="2"/>
        <v>-0.33593749999999994</v>
      </c>
      <c r="N5" s="4">
        <f t="shared" si="3"/>
        <v>-1</v>
      </c>
      <c r="O5" s="5" t="str">
        <f t="shared" si="4"/>
        <v>Fernando (Lanus, Buenos Aires): Sion 0,512 / ?. Medido: 0,34 / 0,39. Diferencia: -34% / ?</v>
      </c>
      <c r="P5" s="5" t="str">
        <f t="shared" si="5"/>
        <v>Lanus, Buenos Aires, Argentina</v>
      </c>
      <c r="Q5" s="6" t="s">
        <v>461</v>
      </c>
      <c r="R5" s="6"/>
      <c r="S5" s="6"/>
      <c r="T5" s="6"/>
      <c r="U5" s="6"/>
      <c r="V5" s="6"/>
      <c r="W5" s="6"/>
      <c r="X5" s="6"/>
    </row>
    <row r="6" spans="1:24" ht="15.75" customHeight="1" x14ac:dyDescent="0.2">
      <c r="A6" s="7"/>
      <c r="B6" s="7" t="s">
        <v>241</v>
      </c>
      <c r="C6" s="7" t="s">
        <v>8</v>
      </c>
      <c r="D6" s="7" t="s">
        <v>288</v>
      </c>
      <c r="E6" s="7" t="s">
        <v>259</v>
      </c>
      <c r="F6" s="7">
        <v>2</v>
      </c>
      <c r="G6" s="8" t="s">
        <v>21</v>
      </c>
      <c r="H6" s="43">
        <v>0.44</v>
      </c>
      <c r="I6" s="7" t="s">
        <v>104</v>
      </c>
      <c r="J6" s="7" t="s">
        <v>404</v>
      </c>
      <c r="K6" s="9" t="str">
        <f t="shared" si="0"/>
        <v>-78%</v>
      </c>
      <c r="L6" s="9" t="str">
        <f t="shared" si="1"/>
        <v>?</v>
      </c>
      <c r="M6" s="9">
        <f t="shared" si="2"/>
        <v>-0.78</v>
      </c>
      <c r="N6" s="4">
        <f t="shared" si="3"/>
        <v>-1</v>
      </c>
      <c r="O6" s="5" t="str">
        <f t="shared" si="4"/>
        <v>Marcelo (Ranelagh, Buenos Aires): Speedy 2 / ?. Medido: 0,44 / 0.36. Diferencia: -78% / ?</v>
      </c>
      <c r="P6" s="5" t="str">
        <f t="shared" si="5"/>
        <v>Ranelagh, Buenos Aires, Argentina</v>
      </c>
      <c r="Q6" s="6"/>
      <c r="R6" s="6"/>
      <c r="S6" s="6"/>
      <c r="T6" s="6"/>
      <c r="U6" s="6"/>
      <c r="V6" s="6"/>
      <c r="W6" s="6"/>
      <c r="X6" s="6"/>
    </row>
    <row r="7" spans="1:24" ht="15.75" customHeight="1" x14ac:dyDescent="0.2">
      <c r="A7" s="10">
        <v>40399</v>
      </c>
      <c r="B7" s="7" t="s">
        <v>225</v>
      </c>
      <c r="C7" s="7" t="s">
        <v>8</v>
      </c>
      <c r="D7" s="7" t="s">
        <v>164</v>
      </c>
      <c r="E7" s="7" t="s">
        <v>259</v>
      </c>
      <c r="F7" s="7">
        <v>1</v>
      </c>
      <c r="G7" s="7" t="s">
        <v>21</v>
      </c>
      <c r="H7" s="43">
        <v>0.44</v>
      </c>
      <c r="I7" s="7">
        <v>0.37</v>
      </c>
      <c r="J7" s="7" t="s">
        <v>404</v>
      </c>
      <c r="K7" s="9" t="str">
        <f t="shared" si="0"/>
        <v>-56%</v>
      </c>
      <c r="L7" s="9" t="str">
        <f t="shared" si="1"/>
        <v>?</v>
      </c>
      <c r="M7" s="9">
        <f t="shared" si="2"/>
        <v>-0.56000000000000005</v>
      </c>
      <c r="N7" s="4">
        <f t="shared" si="3"/>
        <v>-1</v>
      </c>
      <c r="O7" s="5" t="str">
        <f t="shared" si="4"/>
        <v>Axel (Florencio Varela, Buenos Aires): Speedy 1 / ?. Medido: 0,44 / 0,37. Diferencia: -56% / ?</v>
      </c>
      <c r="P7" s="5" t="str">
        <f t="shared" si="5"/>
        <v>Florencio Varela, Buenos Aires, Argentina</v>
      </c>
      <c r="Q7" s="6"/>
      <c r="R7" s="6"/>
      <c r="S7" s="6"/>
      <c r="T7" s="6"/>
      <c r="U7" s="6"/>
      <c r="V7" s="6"/>
      <c r="W7" s="6"/>
      <c r="X7" s="6"/>
    </row>
    <row r="8" spans="1:24" ht="15.75" customHeight="1" x14ac:dyDescent="0.2">
      <c r="A8" s="10">
        <v>40187</v>
      </c>
      <c r="B8" s="7" t="s">
        <v>263</v>
      </c>
      <c r="C8" s="7" t="s">
        <v>8</v>
      </c>
      <c r="D8" s="7" t="s">
        <v>427</v>
      </c>
      <c r="E8" s="7" t="s">
        <v>259</v>
      </c>
      <c r="F8" s="8">
        <v>1</v>
      </c>
      <c r="G8" s="8">
        <v>1</v>
      </c>
      <c r="H8" s="43">
        <v>0.46</v>
      </c>
      <c r="I8" s="11">
        <v>0.23</v>
      </c>
      <c r="J8" s="7" t="s">
        <v>404</v>
      </c>
      <c r="K8" s="9" t="str">
        <f t="shared" si="0"/>
        <v>-54%</v>
      </c>
      <c r="L8" s="9" t="str">
        <f t="shared" si="1"/>
        <v>-77%</v>
      </c>
      <c r="M8" s="9">
        <f t="shared" si="2"/>
        <v>-0.54</v>
      </c>
      <c r="N8" s="4">
        <f t="shared" si="3"/>
        <v>-1</v>
      </c>
      <c r="O8" s="5" t="str">
        <f t="shared" si="4"/>
        <v>Mauro (Libertad, Buenos Aires): Speedy 1 / 1. Medido: 0,46 / 0,23. Diferencia: -54% / -77%</v>
      </c>
      <c r="P8" s="5" t="str">
        <f t="shared" si="5"/>
        <v>Libertad, Buenos Aires, Argentina</v>
      </c>
      <c r="Q8" s="6"/>
      <c r="R8" s="6"/>
      <c r="S8" s="6"/>
      <c r="T8" s="6"/>
      <c r="U8" s="6"/>
      <c r="V8" s="6"/>
      <c r="W8" s="6"/>
      <c r="X8" s="6"/>
    </row>
    <row r="9" spans="1:24" ht="15.75" customHeight="1" x14ac:dyDescent="0.2">
      <c r="A9" s="10">
        <v>40421</v>
      </c>
      <c r="B9" s="7" t="s">
        <v>298</v>
      </c>
      <c r="C9" s="7" t="s">
        <v>8</v>
      </c>
      <c r="D9" s="7" t="s">
        <v>291</v>
      </c>
      <c r="E9" s="7" t="s">
        <v>165</v>
      </c>
      <c r="F9" s="8">
        <v>1</v>
      </c>
      <c r="G9" s="8">
        <v>1</v>
      </c>
      <c r="H9" s="43">
        <v>0.48</v>
      </c>
      <c r="I9" s="11">
        <v>1.1299999999999999</v>
      </c>
      <c r="J9" s="7" t="s">
        <v>404</v>
      </c>
      <c r="K9" s="9" t="str">
        <f t="shared" si="0"/>
        <v>-52%</v>
      </c>
      <c r="L9" s="9" t="str">
        <f t="shared" si="1"/>
        <v>13%</v>
      </c>
      <c r="M9" s="9">
        <f t="shared" si="2"/>
        <v>-0.52</v>
      </c>
      <c r="N9" s="4">
        <f t="shared" si="3"/>
        <v>-1</v>
      </c>
      <c r="O9" s="5" t="str">
        <f t="shared" si="4"/>
        <v>Reinaldo Minutillo (Mar del Plata, Buenos Aires): Fibertel 1 / 1. Medido: 0,48 / 1,13. Diferencia: -52% / 13%</v>
      </c>
      <c r="P9" s="5" t="str">
        <f t="shared" si="5"/>
        <v>Mar del Plata, Buenos Aires, Argentina</v>
      </c>
      <c r="Q9" s="6"/>
      <c r="R9" s="6"/>
      <c r="S9" s="6"/>
      <c r="T9" s="6"/>
      <c r="U9" s="6"/>
      <c r="V9" s="6"/>
      <c r="W9" s="6"/>
      <c r="X9" s="6"/>
    </row>
    <row r="10" spans="1:24" ht="15.75" customHeight="1" x14ac:dyDescent="0.2">
      <c r="A10" s="7"/>
      <c r="B10" s="7" t="s">
        <v>245</v>
      </c>
      <c r="C10" s="7" t="s">
        <v>8</v>
      </c>
      <c r="D10" s="7" t="s">
        <v>119</v>
      </c>
      <c r="E10" s="7" t="s">
        <v>54</v>
      </c>
      <c r="F10" s="7">
        <v>1</v>
      </c>
      <c r="G10" s="8" t="s">
        <v>21</v>
      </c>
      <c r="H10" s="43">
        <v>0.52</v>
      </c>
      <c r="I10" s="11">
        <v>0.24</v>
      </c>
      <c r="J10" s="7" t="s">
        <v>404</v>
      </c>
      <c r="K10" s="9" t="str">
        <f t="shared" si="0"/>
        <v>-48%</v>
      </c>
      <c r="L10" s="9" t="str">
        <f t="shared" si="1"/>
        <v>?</v>
      </c>
      <c r="M10" s="9">
        <f t="shared" si="2"/>
        <v>-0.48</v>
      </c>
      <c r="N10" s="4">
        <f t="shared" si="3"/>
        <v>-1</v>
      </c>
      <c r="O10" s="5" t="str">
        <f t="shared" si="4"/>
        <v>Carlos (Merlo, Buenos Aires): Uol Sinectis 1 / ?. Medido: 0,52 / 0,24. Diferencia: -48% / ?</v>
      </c>
      <c r="P10" s="5" t="str">
        <f t="shared" si="5"/>
        <v>Merlo, Buenos Aires, Argentina</v>
      </c>
      <c r="Q10" s="6"/>
      <c r="R10" s="6"/>
      <c r="S10" s="6"/>
      <c r="T10" s="6"/>
      <c r="U10" s="6"/>
      <c r="V10" s="6"/>
      <c r="W10" s="6"/>
      <c r="X10" s="6"/>
    </row>
    <row r="11" spans="1:24" ht="15.75" customHeight="1" x14ac:dyDescent="0.2">
      <c r="A11" s="7"/>
      <c r="B11" s="7" t="s">
        <v>432</v>
      </c>
      <c r="C11" s="7" t="s">
        <v>8</v>
      </c>
      <c r="D11" s="7" t="s">
        <v>384</v>
      </c>
      <c r="E11" s="7" t="s">
        <v>259</v>
      </c>
      <c r="F11" s="7">
        <v>0.51200000000000001</v>
      </c>
      <c r="G11" s="7">
        <v>0.25600000000000001</v>
      </c>
      <c r="H11" s="43">
        <v>0.52</v>
      </c>
      <c r="I11" s="7">
        <v>0.25</v>
      </c>
      <c r="J11" s="7" t="s">
        <v>404</v>
      </c>
      <c r="K11" s="9" t="str">
        <f t="shared" si="0"/>
        <v>2%</v>
      </c>
      <c r="L11" s="9" t="str">
        <f t="shared" si="1"/>
        <v>-2%</v>
      </c>
      <c r="M11" s="9">
        <f t="shared" si="2"/>
        <v>1.5625000000000014E-2</v>
      </c>
      <c r="N11" s="4">
        <f t="shared" si="3"/>
        <v>1</v>
      </c>
      <c r="O11" s="5" t="str">
        <f t="shared" si="4"/>
        <v>Pablo (Berazategui, Buenos Aires): Speedy 0,512 / 0,256. Medido: 0,52 / 0,25. Diferencia: 2% / -2%</v>
      </c>
      <c r="P11" s="5" t="str">
        <f t="shared" si="5"/>
        <v>Berazategui, Buenos Aires, Argentina</v>
      </c>
      <c r="Q11" s="6"/>
      <c r="R11" s="6"/>
      <c r="S11" s="6"/>
      <c r="T11" s="6"/>
      <c r="U11" s="6"/>
      <c r="V11" s="6"/>
      <c r="W11" s="6"/>
      <c r="X11" s="6"/>
    </row>
    <row r="12" spans="1:24" ht="15.75" customHeight="1" x14ac:dyDescent="0.2">
      <c r="A12" s="10">
        <v>40187</v>
      </c>
      <c r="B12" s="7" t="s">
        <v>41</v>
      </c>
      <c r="C12" s="7" t="s">
        <v>8</v>
      </c>
      <c r="D12" s="7" t="s">
        <v>143</v>
      </c>
      <c r="E12" s="7" t="s">
        <v>259</v>
      </c>
      <c r="F12" s="8">
        <v>3</v>
      </c>
      <c r="G12" s="8" t="s">
        <v>21</v>
      </c>
      <c r="H12" s="43">
        <v>0.56999999999999995</v>
      </c>
      <c r="I12" s="11">
        <v>0.3</v>
      </c>
      <c r="J12" s="7" t="s">
        <v>404</v>
      </c>
      <c r="K12" s="9" t="str">
        <f t="shared" si="0"/>
        <v>-81%</v>
      </c>
      <c r="L12" s="9" t="str">
        <f t="shared" si="1"/>
        <v>?</v>
      </c>
      <c r="M12" s="9">
        <f t="shared" si="2"/>
        <v>-0.81</v>
      </c>
      <c r="N12" s="4">
        <f t="shared" si="3"/>
        <v>-1</v>
      </c>
      <c r="O12" s="5" t="str">
        <f t="shared" si="4"/>
        <v>Dgp88 (Temperley, Buenos Aires): Speedy 3 / ?. Medido: 0,57 / 0,3. Diferencia: -81% / ?</v>
      </c>
      <c r="P12" s="5" t="str">
        <f t="shared" si="5"/>
        <v>Temperley, Buenos Aires, Argentina</v>
      </c>
      <c r="Q12" s="6"/>
      <c r="R12" s="6"/>
      <c r="S12" s="6"/>
      <c r="T12" s="6"/>
      <c r="U12" s="6"/>
      <c r="V12" s="6"/>
      <c r="W12" s="6"/>
      <c r="X12" s="6"/>
    </row>
    <row r="13" spans="1:24" ht="15.75" customHeight="1" x14ac:dyDescent="0.2">
      <c r="A13" s="10">
        <v>40420</v>
      </c>
      <c r="B13" s="7" t="s">
        <v>377</v>
      </c>
      <c r="C13" s="7" t="s">
        <v>8</v>
      </c>
      <c r="D13" s="7" t="s">
        <v>397</v>
      </c>
      <c r="E13" s="7" t="s">
        <v>259</v>
      </c>
      <c r="F13" s="8">
        <v>3</v>
      </c>
      <c r="G13" s="8">
        <v>0.25600000000000001</v>
      </c>
      <c r="H13" s="43">
        <v>0.61</v>
      </c>
      <c r="I13" s="11">
        <v>0.49</v>
      </c>
      <c r="J13" s="7" t="s">
        <v>404</v>
      </c>
      <c r="K13" s="9" t="str">
        <f t="shared" si="0"/>
        <v>-80%</v>
      </c>
      <c r="L13" s="9" t="str">
        <f t="shared" si="1"/>
        <v>91%</v>
      </c>
      <c r="M13" s="9">
        <f t="shared" si="2"/>
        <v>-0.79666666666666675</v>
      </c>
      <c r="N13" s="4">
        <f t="shared" si="3"/>
        <v>-1</v>
      </c>
      <c r="O13" s="5" t="str">
        <f t="shared" si="4"/>
        <v>Agustin Ranu (Lomas de Zamora, Buenos Aires): Speedy 3 / 0,256. Medido: 0,61 / 0,49. Diferencia: -80% / 91%</v>
      </c>
      <c r="P13" s="5" t="str">
        <f t="shared" si="5"/>
        <v>Lomas de Zamora, Buenos Aires, Argentina</v>
      </c>
      <c r="Q13" s="6"/>
      <c r="R13" s="6"/>
      <c r="S13" s="6"/>
      <c r="T13" s="6"/>
      <c r="U13" s="6"/>
      <c r="V13" s="6"/>
      <c r="W13" s="6"/>
      <c r="X13" s="6"/>
    </row>
    <row r="14" spans="1:24" ht="15.75" customHeight="1" x14ac:dyDescent="0.2">
      <c r="A14" s="10">
        <v>40218</v>
      </c>
      <c r="B14" s="7" t="s">
        <v>231</v>
      </c>
      <c r="C14" s="7" t="s">
        <v>8</v>
      </c>
      <c r="D14" s="7" t="s">
        <v>103</v>
      </c>
      <c r="E14" s="7" t="s">
        <v>259</v>
      </c>
      <c r="F14" s="8">
        <v>1</v>
      </c>
      <c r="G14" s="8" t="s">
        <v>21</v>
      </c>
      <c r="H14" s="43">
        <v>0.63</v>
      </c>
      <c r="I14" s="11">
        <v>0.38</v>
      </c>
      <c r="J14" s="7" t="s">
        <v>404</v>
      </c>
      <c r="K14" s="9" t="str">
        <f t="shared" si="0"/>
        <v>-37%</v>
      </c>
      <c r="L14" s="9" t="str">
        <f t="shared" si="1"/>
        <v>?</v>
      </c>
      <c r="M14" s="9">
        <f t="shared" si="2"/>
        <v>-0.37</v>
      </c>
      <c r="N14" s="4">
        <f t="shared" si="3"/>
        <v>-1</v>
      </c>
      <c r="O14" s="5" t="str">
        <f t="shared" si="4"/>
        <v>Killmes (Quilmes, Buenos Aires): Speedy 1 / ?. Medido: 0,63 / 0,38. Diferencia: -37% / ?</v>
      </c>
      <c r="P14" s="5" t="str">
        <f t="shared" si="5"/>
        <v>Quilmes, Buenos Aires, Argentina</v>
      </c>
      <c r="Q14" s="6"/>
      <c r="R14" s="6"/>
      <c r="S14" s="6"/>
      <c r="T14" s="6"/>
      <c r="U14" s="6"/>
      <c r="V14" s="6"/>
      <c r="W14" s="6"/>
      <c r="X14" s="6"/>
    </row>
    <row r="15" spans="1:24" ht="15.75" customHeight="1" x14ac:dyDescent="0.2">
      <c r="A15" s="10">
        <v>40422</v>
      </c>
      <c r="B15" s="7" t="s">
        <v>241</v>
      </c>
      <c r="C15" s="7" t="s">
        <v>8</v>
      </c>
      <c r="D15" s="7" t="s">
        <v>23</v>
      </c>
      <c r="E15" s="7" t="s">
        <v>259</v>
      </c>
      <c r="F15" s="8">
        <v>1</v>
      </c>
      <c r="G15" s="8" t="s">
        <v>21</v>
      </c>
      <c r="H15" s="43">
        <v>0.63</v>
      </c>
      <c r="I15" s="11">
        <v>0.41</v>
      </c>
      <c r="J15" s="7" t="s">
        <v>404</v>
      </c>
      <c r="K15" s="9" t="str">
        <f t="shared" si="0"/>
        <v>-37%</v>
      </c>
      <c r="L15" s="9" t="str">
        <f t="shared" si="1"/>
        <v>?</v>
      </c>
      <c r="M15" s="9">
        <f t="shared" si="2"/>
        <v>-0.37</v>
      </c>
      <c r="N15" s="4">
        <f t="shared" si="3"/>
        <v>-1</v>
      </c>
      <c r="O15" s="5" t="str">
        <f t="shared" si="4"/>
        <v>Marcelo (Villa Celina, Buenos Aires): Speedy 1 / ?. Medido: 0,63 / 0,41. Diferencia: -37% / ?</v>
      </c>
      <c r="P15" s="5" t="str">
        <f t="shared" si="5"/>
        <v>Villa Celina, Buenos Aires, Argentina</v>
      </c>
      <c r="Q15" s="6"/>
      <c r="R15" s="6"/>
      <c r="S15" s="6"/>
      <c r="T15" s="6"/>
      <c r="U15" s="6"/>
      <c r="V15" s="6"/>
      <c r="W15" s="6"/>
      <c r="X15" s="6"/>
    </row>
    <row r="16" spans="1:24" ht="15.75" customHeight="1" x14ac:dyDescent="0.2">
      <c r="A16" s="10">
        <v>40420</v>
      </c>
      <c r="B16" s="7" t="s">
        <v>19</v>
      </c>
      <c r="C16" s="7" t="s">
        <v>8</v>
      </c>
      <c r="D16" s="7" t="s">
        <v>418</v>
      </c>
      <c r="E16" s="7" t="s">
        <v>398</v>
      </c>
      <c r="F16" s="8">
        <v>1</v>
      </c>
      <c r="G16" s="8">
        <v>0.25600000000000001</v>
      </c>
      <c r="H16" s="43">
        <v>0.64</v>
      </c>
      <c r="I16" s="11">
        <v>0.25</v>
      </c>
      <c r="J16" s="7" t="s">
        <v>404</v>
      </c>
      <c r="K16" s="9" t="str">
        <f t="shared" si="0"/>
        <v>-36%</v>
      </c>
      <c r="L16" s="9" t="str">
        <f t="shared" si="1"/>
        <v>-2%</v>
      </c>
      <c r="M16" s="9">
        <f t="shared" si="2"/>
        <v>-0.36</v>
      </c>
      <c r="N16" s="4">
        <f t="shared" si="3"/>
        <v>-1</v>
      </c>
      <c r="O16" s="5" t="str">
        <f t="shared" si="4"/>
        <v>Martín (Ramos Mejía, Buenos Aires): Telecentro 1 / 0,256. Medido: 0,64 / 0,25. Diferencia: -36% / -2%</v>
      </c>
      <c r="P16" s="5" t="str">
        <f t="shared" si="5"/>
        <v>Ramos Mejía, Buenos Aires, Argentina</v>
      </c>
      <c r="Q16" s="6"/>
      <c r="R16" s="6"/>
      <c r="S16" s="6"/>
      <c r="T16" s="6"/>
      <c r="U16" s="6"/>
      <c r="V16" s="6"/>
      <c r="W16" s="6"/>
      <c r="X16" s="6"/>
    </row>
    <row r="17" spans="1:24" ht="15.75" customHeight="1" x14ac:dyDescent="0.2">
      <c r="A17" s="10">
        <v>40187</v>
      </c>
      <c r="B17" s="7" t="s">
        <v>168</v>
      </c>
      <c r="C17" s="7" t="s">
        <v>8</v>
      </c>
      <c r="D17" s="7" t="s">
        <v>33</v>
      </c>
      <c r="E17" s="7" t="s">
        <v>259</v>
      </c>
      <c r="F17" s="8">
        <v>3</v>
      </c>
      <c r="G17" s="8">
        <v>0.5</v>
      </c>
      <c r="H17" s="43">
        <v>0.65</v>
      </c>
      <c r="I17" s="11">
        <v>0.45</v>
      </c>
      <c r="J17" s="7" t="s">
        <v>404</v>
      </c>
      <c r="K17" s="9" t="str">
        <f t="shared" si="0"/>
        <v>-78%</v>
      </c>
      <c r="L17" s="9" t="str">
        <f t="shared" si="1"/>
        <v>-10%</v>
      </c>
      <c r="M17" s="9">
        <f t="shared" si="2"/>
        <v>-0.78333333333333333</v>
      </c>
      <c r="N17" s="4">
        <f t="shared" si="3"/>
        <v>-1</v>
      </c>
      <c r="O17" s="5" t="str">
        <f t="shared" si="4"/>
        <v>Ezequiel (Monte Grande, Buenos Aires): Speedy 3 / 0,5. Medido: 0,65 / 0,45. Diferencia: -78% / -10%</v>
      </c>
      <c r="P17" s="5" t="str">
        <f t="shared" si="5"/>
        <v>Monte Grande, Buenos Aires, Argentina</v>
      </c>
      <c r="Q17" s="6"/>
      <c r="R17" s="6"/>
      <c r="S17" s="6"/>
      <c r="T17" s="6"/>
      <c r="U17" s="6"/>
      <c r="V17" s="6"/>
      <c r="W17" s="6"/>
      <c r="X17" s="6"/>
    </row>
    <row r="18" spans="1:24" ht="15.75" customHeight="1" x14ac:dyDescent="0.2">
      <c r="A18" s="10">
        <v>40187</v>
      </c>
      <c r="B18" s="7" t="s">
        <v>352</v>
      </c>
      <c r="C18" s="7" t="s">
        <v>8</v>
      </c>
      <c r="D18" s="7" t="s">
        <v>99</v>
      </c>
      <c r="E18" s="7" t="s">
        <v>259</v>
      </c>
      <c r="F18" s="8">
        <v>1</v>
      </c>
      <c r="G18" s="8" t="s">
        <v>21</v>
      </c>
      <c r="H18" s="43">
        <v>0.66</v>
      </c>
      <c r="I18" s="11">
        <v>0.2</v>
      </c>
      <c r="J18" s="7" t="s">
        <v>404</v>
      </c>
      <c r="K18" s="9" t="str">
        <f t="shared" si="0"/>
        <v>-34%</v>
      </c>
      <c r="L18" s="9" t="str">
        <f t="shared" si="1"/>
        <v>?</v>
      </c>
      <c r="M18" s="9">
        <f t="shared" si="2"/>
        <v>-0.33999999999999997</v>
      </c>
      <c r="N18" s="4">
        <f t="shared" si="3"/>
        <v>-1</v>
      </c>
      <c r="O18" s="5" t="str">
        <f t="shared" si="4"/>
        <v>Raul (Morón, Buenos Aires): Speedy 1 / ?. Medido: 0,66 / 0,2. Diferencia: -34% / ?</v>
      </c>
      <c r="P18" s="5" t="str">
        <f t="shared" si="5"/>
        <v>Morón, Buenos Aires, Argentina</v>
      </c>
      <c r="Q18" s="6"/>
      <c r="R18" s="6"/>
      <c r="S18" s="6"/>
      <c r="T18" s="6"/>
      <c r="U18" s="6"/>
      <c r="V18" s="6"/>
      <c r="W18" s="6"/>
      <c r="X18" s="6"/>
    </row>
    <row r="19" spans="1:24" ht="15.75" customHeight="1" x14ac:dyDescent="0.2">
      <c r="A19" s="10">
        <v>40421</v>
      </c>
      <c r="B19" s="7" t="s">
        <v>67</v>
      </c>
      <c r="C19" s="7" t="s">
        <v>8</v>
      </c>
      <c r="D19" s="7" t="s">
        <v>166</v>
      </c>
      <c r="E19" s="7" t="s">
        <v>177</v>
      </c>
      <c r="F19" s="8">
        <v>1</v>
      </c>
      <c r="G19" s="8" t="s">
        <v>21</v>
      </c>
      <c r="H19" s="43">
        <v>0.74</v>
      </c>
      <c r="I19" s="11">
        <v>0.2</v>
      </c>
      <c r="J19" s="7" t="s">
        <v>404</v>
      </c>
      <c r="K19" s="9" t="str">
        <f t="shared" si="0"/>
        <v>-26%</v>
      </c>
      <c r="L19" s="9" t="str">
        <f t="shared" si="1"/>
        <v>?</v>
      </c>
      <c r="M19" s="9">
        <f t="shared" si="2"/>
        <v>-0.26</v>
      </c>
      <c r="N19" s="4">
        <f t="shared" si="3"/>
        <v>0</v>
      </c>
      <c r="O19" s="5" t="str">
        <f t="shared" si="4"/>
        <v>Gonzalo (San Martín, Buenos Aires): Arnet 1 / ?. Medido: 0,74 / 0,2. Diferencia: -26% / ?</v>
      </c>
      <c r="P19" s="5" t="str">
        <f t="shared" si="5"/>
        <v>San Martín, Buenos Aires, Argentina</v>
      </c>
      <c r="Q19" s="6"/>
      <c r="R19" s="6"/>
      <c r="S19" s="6"/>
      <c r="T19" s="6"/>
      <c r="U19" s="6"/>
      <c r="V19" s="6"/>
      <c r="W19" s="6"/>
      <c r="X19" s="6"/>
    </row>
    <row r="20" spans="1:24" ht="15.75" customHeight="1" x14ac:dyDescent="0.2">
      <c r="A20" s="7"/>
      <c r="B20" s="7" t="s">
        <v>139</v>
      </c>
      <c r="C20" s="7" t="s">
        <v>8</v>
      </c>
      <c r="D20" s="7" t="s">
        <v>424</v>
      </c>
      <c r="E20" s="7" t="s">
        <v>259</v>
      </c>
      <c r="F20" s="7">
        <v>1</v>
      </c>
      <c r="G20" s="8" t="s">
        <v>21</v>
      </c>
      <c r="H20" s="43">
        <v>0.77</v>
      </c>
      <c r="I20" s="7">
        <v>0.14000000000000001</v>
      </c>
      <c r="J20" s="7" t="s">
        <v>404</v>
      </c>
      <c r="K20" s="9" t="str">
        <f t="shared" si="0"/>
        <v>-23%</v>
      </c>
      <c r="L20" s="9" t="str">
        <f t="shared" si="1"/>
        <v>?</v>
      </c>
      <c r="M20" s="9">
        <f t="shared" si="2"/>
        <v>-0.22999999999999998</v>
      </c>
      <c r="N20" s="4">
        <f t="shared" si="3"/>
        <v>0</v>
      </c>
      <c r="O20" s="5" t="str">
        <f t="shared" si="4"/>
        <v>Kerveruz (Lanus Oeste, Buenos Aires): Speedy 1 / ?. Medido: 0,77 / 0,14. Diferencia: -23% / ?</v>
      </c>
      <c r="P20" s="5" t="str">
        <f t="shared" si="5"/>
        <v>Lanus Oeste, Buenos Aires, Argentina</v>
      </c>
      <c r="Q20" s="6"/>
      <c r="R20" s="6"/>
      <c r="S20" s="6"/>
      <c r="T20" s="6"/>
      <c r="U20" s="6"/>
      <c r="V20" s="6"/>
      <c r="W20" s="6"/>
      <c r="X20" s="6"/>
    </row>
    <row r="21" spans="1:24" ht="15.75" customHeight="1" x14ac:dyDescent="0.2">
      <c r="A21" s="10">
        <v>40368</v>
      </c>
      <c r="B21" s="7" t="s">
        <v>52</v>
      </c>
      <c r="C21" s="7" t="s">
        <v>8</v>
      </c>
      <c r="D21" s="7" t="s">
        <v>301</v>
      </c>
      <c r="E21" s="7" t="s">
        <v>177</v>
      </c>
      <c r="F21" s="7">
        <v>1</v>
      </c>
      <c r="G21" s="7" t="s">
        <v>21</v>
      </c>
      <c r="H21" s="43">
        <v>0.86</v>
      </c>
      <c r="I21" s="7">
        <v>0.19</v>
      </c>
      <c r="J21" s="7" t="s">
        <v>404</v>
      </c>
      <c r="K21" s="9" t="str">
        <f t="shared" si="0"/>
        <v>-14%</v>
      </c>
      <c r="L21" s="9" t="str">
        <f t="shared" si="1"/>
        <v>?</v>
      </c>
      <c r="M21" s="9">
        <f t="shared" si="2"/>
        <v>-0.14000000000000001</v>
      </c>
      <c r="N21" s="4">
        <f t="shared" si="3"/>
        <v>0</v>
      </c>
      <c r="O21" s="5" t="str">
        <f t="shared" si="4"/>
        <v>Juan (San Fernando, Buenos Aires): Arnet 1 / ?. Medido: 0,86 / 0,19. Diferencia: -14% / ?</v>
      </c>
      <c r="P21" s="5" t="str">
        <f t="shared" si="5"/>
        <v>San Fernando, Buenos Aires, Argentina</v>
      </c>
      <c r="Q21" s="6"/>
      <c r="R21" s="6"/>
      <c r="S21" s="6"/>
      <c r="T21" s="6"/>
      <c r="U21" s="6"/>
      <c r="V21" s="6"/>
      <c r="W21" s="6"/>
      <c r="X21" s="6"/>
    </row>
    <row r="22" spans="1:24" ht="15.75" customHeight="1" x14ac:dyDescent="0.2">
      <c r="A22" s="10">
        <v>40420</v>
      </c>
      <c r="B22" s="7" t="s">
        <v>160</v>
      </c>
      <c r="C22" s="7" t="s">
        <v>8</v>
      </c>
      <c r="D22" s="7" t="s">
        <v>278</v>
      </c>
      <c r="E22" s="7" t="s">
        <v>177</v>
      </c>
      <c r="F22" s="8">
        <v>1</v>
      </c>
      <c r="G22" s="8" t="s">
        <v>21</v>
      </c>
      <c r="H22" s="43">
        <v>0.86</v>
      </c>
      <c r="I22" s="11">
        <v>0.14000000000000001</v>
      </c>
      <c r="J22" s="7" t="s">
        <v>404</v>
      </c>
      <c r="K22" s="9" t="str">
        <f t="shared" si="0"/>
        <v>-14%</v>
      </c>
      <c r="L22" s="9" t="str">
        <f t="shared" si="1"/>
        <v>?</v>
      </c>
      <c r="M22" s="9">
        <f t="shared" si="2"/>
        <v>-0.14000000000000001</v>
      </c>
      <c r="N22" s="4">
        <f t="shared" si="3"/>
        <v>0</v>
      </c>
      <c r="O22" s="5" t="str">
        <f t="shared" si="4"/>
        <v>Matiasm15 (Zárate, Buenos Aires): Arnet 1 / ?. Medido: 0,86 / 0,14. Diferencia: -14% / ?</v>
      </c>
      <c r="P22" s="5" t="str">
        <f t="shared" si="5"/>
        <v>Zárate, Buenos Aires, Argentina</v>
      </c>
      <c r="Q22" s="6"/>
      <c r="R22" s="6"/>
      <c r="S22" s="6"/>
      <c r="T22" s="6"/>
      <c r="U22" s="6"/>
      <c r="V22" s="6"/>
      <c r="W22" s="6"/>
      <c r="X22" s="6"/>
    </row>
    <row r="23" spans="1:24" ht="15.75" customHeight="1" x14ac:dyDescent="0.2">
      <c r="A23" s="10">
        <v>40187</v>
      </c>
      <c r="B23" s="7" t="s">
        <v>284</v>
      </c>
      <c r="C23" s="7" t="s">
        <v>8</v>
      </c>
      <c r="D23" s="7" t="s">
        <v>215</v>
      </c>
      <c r="E23" s="7" t="s">
        <v>177</v>
      </c>
      <c r="F23" s="8">
        <v>1</v>
      </c>
      <c r="G23" s="8">
        <v>0.25600000000000001</v>
      </c>
      <c r="H23" s="43">
        <v>0.87</v>
      </c>
      <c r="I23" s="11">
        <v>0.2</v>
      </c>
      <c r="J23" s="7" t="s">
        <v>404</v>
      </c>
      <c r="K23" s="9" t="str">
        <f t="shared" si="0"/>
        <v>-13%</v>
      </c>
      <c r="L23" s="9" t="str">
        <f t="shared" si="1"/>
        <v>-22%</v>
      </c>
      <c r="M23" s="9">
        <f t="shared" si="2"/>
        <v>-0.13</v>
      </c>
      <c r="N23" s="4">
        <f t="shared" si="3"/>
        <v>0</v>
      </c>
      <c r="O23" s="5" t="str">
        <f t="shared" si="4"/>
        <v>Willy (Benavidez, Buenos Aires): Arnet 1 / 0,256. Medido: 0,87 / 0,2. Diferencia: -13% / -22%</v>
      </c>
      <c r="P23" s="5" t="str">
        <f t="shared" si="5"/>
        <v>Benavidez, Buenos Aires, Argentina</v>
      </c>
      <c r="Q23" s="6"/>
      <c r="R23" s="6"/>
      <c r="S23" s="6"/>
      <c r="T23" s="6"/>
      <c r="U23" s="6"/>
      <c r="V23" s="6"/>
      <c r="W23" s="6"/>
      <c r="X23" s="6"/>
    </row>
    <row r="24" spans="1:24" ht="15.75" customHeight="1" x14ac:dyDescent="0.2">
      <c r="A24" s="7"/>
      <c r="B24" s="7" t="s">
        <v>372</v>
      </c>
      <c r="C24" s="7" t="s">
        <v>8</v>
      </c>
      <c r="D24" s="7" t="s">
        <v>384</v>
      </c>
      <c r="E24" s="7" t="s">
        <v>259</v>
      </c>
      <c r="F24" s="7">
        <v>3</v>
      </c>
      <c r="G24" s="8">
        <v>0.51200000000000001</v>
      </c>
      <c r="H24" s="43">
        <v>0.88</v>
      </c>
      <c r="I24" s="11">
        <v>0.4</v>
      </c>
      <c r="J24" s="7" t="s">
        <v>404</v>
      </c>
      <c r="K24" s="9" t="str">
        <f t="shared" si="0"/>
        <v>-71%</v>
      </c>
      <c r="L24" s="9" t="str">
        <f t="shared" si="1"/>
        <v>-22%</v>
      </c>
      <c r="M24" s="9">
        <f t="shared" si="2"/>
        <v>-0.70666666666666667</v>
      </c>
      <c r="N24" s="4">
        <f t="shared" si="3"/>
        <v>-1</v>
      </c>
      <c r="O24" s="5" t="str">
        <f t="shared" si="4"/>
        <v>Soguor (Berazategui, Buenos Aires): Speedy 3 / 0,512. Medido: 0,88 / 0,4. Diferencia: -71% / -22%</v>
      </c>
      <c r="P24" s="5" t="str">
        <f t="shared" si="5"/>
        <v>Berazategui, Buenos Aires, Argentina</v>
      </c>
      <c r="Q24" s="6"/>
      <c r="R24" s="6"/>
      <c r="S24" s="6"/>
      <c r="T24" s="6"/>
      <c r="U24" s="6"/>
      <c r="V24" s="6"/>
      <c r="W24" s="6"/>
      <c r="X24" s="6"/>
    </row>
    <row r="25" spans="1:24" ht="15.75" customHeight="1" x14ac:dyDescent="0.2">
      <c r="A25" s="10">
        <v>40368</v>
      </c>
      <c r="B25" s="7" t="s">
        <v>169</v>
      </c>
      <c r="C25" s="7" t="s">
        <v>8</v>
      </c>
      <c r="D25" s="7" t="s">
        <v>103</v>
      </c>
      <c r="E25" s="7" t="s">
        <v>259</v>
      </c>
      <c r="F25" s="7">
        <v>1</v>
      </c>
      <c r="G25" s="7" t="s">
        <v>21</v>
      </c>
      <c r="H25" s="43">
        <v>0.9</v>
      </c>
      <c r="I25" s="7">
        <v>0.37</v>
      </c>
      <c r="J25" s="7" t="s">
        <v>404</v>
      </c>
      <c r="K25" s="9" t="str">
        <f t="shared" si="0"/>
        <v>-10%</v>
      </c>
      <c r="L25" s="9" t="str">
        <f t="shared" si="1"/>
        <v>?</v>
      </c>
      <c r="M25" s="9">
        <f t="shared" si="2"/>
        <v>-9.9999999999999978E-2</v>
      </c>
      <c r="N25" s="4">
        <f t="shared" si="3"/>
        <v>0</v>
      </c>
      <c r="O25" s="5" t="str">
        <f t="shared" si="4"/>
        <v>Andres (Quilmes, Buenos Aires): Speedy 1 / ?. Medido: 0,9 / 0,37. Diferencia: -10% / ?</v>
      </c>
      <c r="P25" s="5" t="str">
        <f t="shared" si="5"/>
        <v>Quilmes, Buenos Aires, Argentina</v>
      </c>
      <c r="Q25" s="6"/>
      <c r="R25" s="6"/>
      <c r="S25" s="6"/>
      <c r="T25" s="6"/>
      <c r="U25" s="6"/>
      <c r="V25" s="6"/>
      <c r="W25" s="6"/>
      <c r="X25" s="6"/>
    </row>
    <row r="26" spans="1:24" ht="15.75" customHeight="1" x14ac:dyDescent="0.2">
      <c r="A26" s="10">
        <v>40421</v>
      </c>
      <c r="B26" s="7" t="s">
        <v>405</v>
      </c>
      <c r="C26" s="7" t="s">
        <v>8</v>
      </c>
      <c r="D26" s="7" t="s">
        <v>69</v>
      </c>
      <c r="E26" s="7" t="s">
        <v>177</v>
      </c>
      <c r="F26" s="8">
        <v>1</v>
      </c>
      <c r="G26" s="8" t="s">
        <v>21</v>
      </c>
      <c r="H26" s="43">
        <v>0.91</v>
      </c>
      <c r="I26" s="11">
        <v>0.14000000000000001</v>
      </c>
      <c r="J26" s="7" t="s">
        <v>404</v>
      </c>
      <c r="K26" s="9" t="str">
        <f t="shared" si="0"/>
        <v>-9%</v>
      </c>
      <c r="L26" s="9" t="str">
        <f t="shared" si="1"/>
        <v>?</v>
      </c>
      <c r="M26" s="9">
        <f t="shared" si="2"/>
        <v>-8.9999999999999969E-2</v>
      </c>
      <c r="N26" s="4">
        <f t="shared" si="3"/>
        <v>0</v>
      </c>
      <c r="O26" s="5" t="str">
        <f t="shared" si="4"/>
        <v>Tomas (Florida, Buenos Aires): Arnet 1 / ?. Medido: 0,91 / 0,14. Diferencia: -9% / ?</v>
      </c>
      <c r="P26" s="5" t="str">
        <f t="shared" si="5"/>
        <v>Florida, Buenos Aires, Argentina</v>
      </c>
      <c r="Q26" s="6"/>
      <c r="R26" s="6"/>
      <c r="S26" s="6"/>
      <c r="T26" s="6"/>
      <c r="U26" s="6"/>
      <c r="V26" s="6"/>
      <c r="W26" s="6"/>
      <c r="X26" s="6"/>
    </row>
    <row r="27" spans="1:24" ht="15.75" customHeight="1" x14ac:dyDescent="0.2">
      <c r="A27" s="10">
        <v>40421</v>
      </c>
      <c r="B27" s="7" t="s">
        <v>439</v>
      </c>
      <c r="C27" s="7" t="s">
        <v>8</v>
      </c>
      <c r="D27" s="7" t="s">
        <v>13</v>
      </c>
      <c r="E27" s="7" t="s">
        <v>177</v>
      </c>
      <c r="F27" s="8">
        <v>1</v>
      </c>
      <c r="G27" s="8" t="s">
        <v>21</v>
      </c>
      <c r="H27" s="43">
        <v>0.94</v>
      </c>
      <c r="I27" s="11">
        <v>0.2</v>
      </c>
      <c r="J27" s="7" t="s">
        <v>404</v>
      </c>
      <c r="K27" s="9" t="str">
        <f t="shared" si="0"/>
        <v>-6%</v>
      </c>
      <c r="L27" s="9" t="str">
        <f t="shared" si="1"/>
        <v>?</v>
      </c>
      <c r="M27" s="9">
        <f t="shared" si="2"/>
        <v>-6.0000000000000053E-2</v>
      </c>
      <c r="N27" s="4">
        <f t="shared" si="3"/>
        <v>0</v>
      </c>
      <c r="O27" s="5" t="str">
        <f t="shared" si="4"/>
        <v>Jorge (Villa Bosh, Buenos Aires): Arnet 1 / ?. Medido: 0,94 / 0,2. Diferencia: -6% / ?</v>
      </c>
      <c r="P27" s="5" t="str">
        <f t="shared" si="5"/>
        <v>Villa Bosh, Buenos Aires, Argentina</v>
      </c>
      <c r="Q27" s="6"/>
      <c r="R27" s="6"/>
      <c r="S27" s="6"/>
      <c r="T27" s="6"/>
      <c r="U27" s="6"/>
      <c r="V27" s="6"/>
      <c r="W27" s="6"/>
      <c r="X27" s="6"/>
    </row>
    <row r="28" spans="1:24" ht="15.75" customHeight="1" x14ac:dyDescent="0.2">
      <c r="A28" s="10">
        <v>40187</v>
      </c>
      <c r="B28" s="7" t="s">
        <v>327</v>
      </c>
      <c r="C28" s="7" t="s">
        <v>8</v>
      </c>
      <c r="D28" s="7" t="s">
        <v>79</v>
      </c>
      <c r="E28" s="7" t="s">
        <v>177</v>
      </c>
      <c r="F28" s="8">
        <v>1</v>
      </c>
      <c r="G28" s="8">
        <v>0.25600000000000001</v>
      </c>
      <c r="H28" s="43">
        <v>0.95</v>
      </c>
      <c r="I28" s="11">
        <v>0.2</v>
      </c>
      <c r="J28" s="7" t="s">
        <v>404</v>
      </c>
      <c r="K28" s="9" t="str">
        <f t="shared" si="0"/>
        <v>-5%</v>
      </c>
      <c r="L28" s="9" t="str">
        <f t="shared" si="1"/>
        <v>-22%</v>
      </c>
      <c r="M28" s="9">
        <f t="shared" si="2"/>
        <v>-5.0000000000000044E-2</v>
      </c>
      <c r="N28" s="4">
        <f t="shared" si="3"/>
        <v>0</v>
      </c>
      <c r="O28" s="5" t="str">
        <f t="shared" si="4"/>
        <v>Lucas (Escobar, Buenos Aires): Arnet 1 / 0,256. Medido: 0,95 / 0,2. Diferencia: -5% / -22%</v>
      </c>
      <c r="P28" s="5" t="str">
        <f t="shared" si="5"/>
        <v>Escobar, Buenos Aires, Argentina</v>
      </c>
      <c r="Q28" s="6"/>
      <c r="R28" s="6"/>
      <c r="S28" s="6"/>
      <c r="T28" s="6"/>
      <c r="U28" s="6"/>
      <c r="V28" s="6"/>
      <c r="W28" s="6"/>
      <c r="X28" s="6"/>
    </row>
    <row r="29" spans="1:24" ht="15.75" customHeight="1" x14ac:dyDescent="0.2">
      <c r="A29" s="10">
        <v>40421</v>
      </c>
      <c r="B29" s="7" t="s">
        <v>415</v>
      </c>
      <c r="C29" s="7" t="s">
        <v>8</v>
      </c>
      <c r="D29" s="7" t="s">
        <v>134</v>
      </c>
      <c r="E29" s="7" t="s">
        <v>177</v>
      </c>
      <c r="F29" s="8">
        <v>1</v>
      </c>
      <c r="G29" s="8" t="s">
        <v>21</v>
      </c>
      <c r="H29" s="43">
        <v>0.95</v>
      </c>
      <c r="I29" s="11">
        <v>0.21</v>
      </c>
      <c r="J29" s="7" t="s">
        <v>404</v>
      </c>
      <c r="K29" s="9" t="str">
        <f t="shared" si="0"/>
        <v>-5%</v>
      </c>
      <c r="L29" s="9" t="str">
        <f t="shared" si="1"/>
        <v>?</v>
      </c>
      <c r="M29" s="9">
        <f t="shared" si="2"/>
        <v>-5.0000000000000044E-2</v>
      </c>
      <c r="N29" s="4">
        <f t="shared" si="3"/>
        <v>0</v>
      </c>
      <c r="O29" s="5" t="str">
        <f t="shared" si="4"/>
        <v>Matías (Tigre, Buenos Aires): Arnet 1 / ?. Medido: 0,95 / 0,21. Diferencia: -5% / ?</v>
      </c>
      <c r="P29" s="5" t="str">
        <f t="shared" si="5"/>
        <v>Tigre, Buenos Aires, Argentina</v>
      </c>
      <c r="Q29" s="6"/>
      <c r="R29" s="6"/>
      <c r="S29" s="6"/>
      <c r="T29" s="6"/>
      <c r="U29" s="6"/>
      <c r="V29" s="6"/>
      <c r="W29" s="6"/>
      <c r="X29" s="6"/>
    </row>
    <row r="30" spans="1:24" ht="15.75" customHeight="1" x14ac:dyDescent="0.2">
      <c r="A30" s="10">
        <v>40421</v>
      </c>
      <c r="B30" s="7" t="s">
        <v>80</v>
      </c>
      <c r="C30" s="7" t="s">
        <v>8</v>
      </c>
      <c r="D30" s="7" t="s">
        <v>363</v>
      </c>
      <c r="E30" s="7" t="s">
        <v>259</v>
      </c>
      <c r="F30" s="8">
        <v>1</v>
      </c>
      <c r="G30" s="8" t="s">
        <v>21</v>
      </c>
      <c r="H30" s="43">
        <v>0.96</v>
      </c>
      <c r="I30" s="11">
        <v>0.37</v>
      </c>
      <c r="J30" s="7" t="s">
        <v>404</v>
      </c>
      <c r="K30" s="9" t="str">
        <f t="shared" si="0"/>
        <v>-4%</v>
      </c>
      <c r="L30" s="9" t="str">
        <f t="shared" si="1"/>
        <v>?</v>
      </c>
      <c r="M30" s="9">
        <f t="shared" si="2"/>
        <v>-4.0000000000000036E-2</v>
      </c>
      <c r="N30" s="4">
        <f t="shared" si="3"/>
        <v>0</v>
      </c>
      <c r="O30" s="5" t="str">
        <f t="shared" si="4"/>
        <v>Guido Vazquez (Pilar, Buenos Aires): Speedy 1 / ?. Medido: 0,96 / 0,37. Diferencia: -4% / ?</v>
      </c>
      <c r="P30" s="5" t="str">
        <f t="shared" si="5"/>
        <v>Pilar, Buenos Aires, Argentina</v>
      </c>
      <c r="Q30" s="6"/>
      <c r="R30" s="6"/>
      <c r="S30" s="6"/>
      <c r="T30" s="6"/>
      <c r="U30" s="6"/>
      <c r="V30" s="6"/>
      <c r="W30" s="6"/>
      <c r="X30" s="6"/>
    </row>
    <row r="31" spans="1:24" ht="15.75" customHeight="1" x14ac:dyDescent="0.2">
      <c r="A31" s="10">
        <v>40368</v>
      </c>
      <c r="B31" s="7" t="s">
        <v>65</v>
      </c>
      <c r="C31" s="7" t="s">
        <v>8</v>
      </c>
      <c r="D31" s="7" t="s">
        <v>397</v>
      </c>
      <c r="E31" s="7" t="s">
        <v>259</v>
      </c>
      <c r="F31" s="7">
        <v>1</v>
      </c>
      <c r="G31" s="7" t="s">
        <v>21</v>
      </c>
      <c r="H31" s="43">
        <v>0.97</v>
      </c>
      <c r="I31" s="7">
        <v>0.45</v>
      </c>
      <c r="J31" s="7" t="s">
        <v>404</v>
      </c>
      <c r="K31" s="9" t="str">
        <f t="shared" si="0"/>
        <v>-3%</v>
      </c>
      <c r="L31" s="9" t="str">
        <f t="shared" si="1"/>
        <v>?</v>
      </c>
      <c r="M31" s="9">
        <f t="shared" si="2"/>
        <v>-3.0000000000000027E-2</v>
      </c>
      <c r="N31" s="4">
        <f t="shared" si="3"/>
        <v>0</v>
      </c>
      <c r="O31" s="5" t="str">
        <f t="shared" si="4"/>
        <v>Alberto (Lomas de Zamora, Buenos Aires): Speedy 1 / ?. Medido: 0,97 / 0,45. Diferencia: -3% / ?</v>
      </c>
      <c r="P31" s="5" t="str">
        <f t="shared" si="5"/>
        <v>Lomas de Zamora, Buenos Aires, Argentina</v>
      </c>
      <c r="Q31" s="6"/>
      <c r="R31" s="6"/>
      <c r="S31" s="6"/>
      <c r="T31" s="6"/>
      <c r="U31" s="6"/>
      <c r="V31" s="6"/>
      <c r="W31" s="6"/>
      <c r="X31" s="6"/>
    </row>
    <row r="32" spans="1:24" ht="15.75" customHeight="1" x14ac:dyDescent="0.2">
      <c r="A32" s="7"/>
      <c r="B32" s="7" t="s">
        <v>262</v>
      </c>
      <c r="C32" s="7" t="s">
        <v>8</v>
      </c>
      <c r="D32" s="7" t="s">
        <v>291</v>
      </c>
      <c r="E32" s="7" t="s">
        <v>259</v>
      </c>
      <c r="F32" s="7">
        <v>1</v>
      </c>
      <c r="G32" s="7">
        <v>0.51200000000000001</v>
      </c>
      <c r="H32" s="43">
        <v>0.97</v>
      </c>
      <c r="I32" s="7">
        <v>0.47</v>
      </c>
      <c r="J32" s="7" t="s">
        <v>404</v>
      </c>
      <c r="K32" s="9" t="str">
        <f t="shared" si="0"/>
        <v>-3%</v>
      </c>
      <c r="L32" s="9" t="str">
        <f t="shared" si="1"/>
        <v>-8%</v>
      </c>
      <c r="M32" s="9">
        <f t="shared" si="2"/>
        <v>-3.0000000000000027E-2</v>
      </c>
      <c r="N32" s="4">
        <f t="shared" si="3"/>
        <v>0</v>
      </c>
      <c r="O32" s="5" t="str">
        <f t="shared" si="4"/>
        <v>Gabriel (Mar del Plata, Buenos Aires): Speedy 1 / 0,512. Medido: 0,97 / 0,47. Diferencia: -3% / -8%</v>
      </c>
      <c r="P32" s="5" t="str">
        <f t="shared" si="5"/>
        <v>Mar del Plata, Buenos Aires, Argentina</v>
      </c>
      <c r="Q32" s="6"/>
      <c r="R32" s="6"/>
      <c r="S32" s="6"/>
      <c r="T32" s="6"/>
      <c r="U32" s="6"/>
      <c r="V32" s="6"/>
      <c r="W32" s="6"/>
      <c r="X32" s="6"/>
    </row>
    <row r="33" spans="1:24" ht="15.75" customHeight="1" x14ac:dyDescent="0.2">
      <c r="A33" s="7"/>
      <c r="B33" s="7" t="s">
        <v>360</v>
      </c>
      <c r="C33" s="7" t="s">
        <v>8</v>
      </c>
      <c r="D33" s="7" t="s">
        <v>291</v>
      </c>
      <c r="E33" s="7" t="s">
        <v>165</v>
      </c>
      <c r="F33" s="7">
        <v>1</v>
      </c>
      <c r="G33" s="8" t="s">
        <v>21</v>
      </c>
      <c r="H33" s="43">
        <v>0.98</v>
      </c>
      <c r="I33" s="7">
        <v>0.12</v>
      </c>
      <c r="J33" s="7" t="s">
        <v>404</v>
      </c>
      <c r="K33" s="9" t="str">
        <f t="shared" si="0"/>
        <v>-2%</v>
      </c>
      <c r="L33" s="9" t="str">
        <f t="shared" si="1"/>
        <v>?</v>
      </c>
      <c r="M33" s="9">
        <f t="shared" si="2"/>
        <v>-2.0000000000000018E-2</v>
      </c>
      <c r="N33" s="4">
        <f t="shared" si="3"/>
        <v>0</v>
      </c>
      <c r="O33" s="5" t="str">
        <f t="shared" si="4"/>
        <v>Diego (Mar del Plata, Buenos Aires): Fibertel 1 / ?. Medido: 0,98 / 0,12. Diferencia: -2% / ?</v>
      </c>
      <c r="P33" s="5" t="str">
        <f t="shared" si="5"/>
        <v>Mar del Plata, Buenos Aires, Argentina</v>
      </c>
      <c r="Q33" s="6"/>
      <c r="R33" s="6"/>
      <c r="S33" s="6"/>
      <c r="T33" s="6"/>
      <c r="U33" s="6"/>
      <c r="V33" s="6"/>
      <c r="W33" s="6"/>
      <c r="X33" s="6"/>
    </row>
    <row r="34" spans="1:24" ht="15.75" customHeight="1" x14ac:dyDescent="0.2">
      <c r="A34" s="10">
        <v>40430</v>
      </c>
      <c r="B34" s="7" t="s">
        <v>223</v>
      </c>
      <c r="C34" s="7" t="s">
        <v>8</v>
      </c>
      <c r="D34" s="7" t="s">
        <v>15</v>
      </c>
      <c r="E34" s="7" t="s">
        <v>259</v>
      </c>
      <c r="F34" s="8">
        <v>1</v>
      </c>
      <c r="G34" s="8" t="s">
        <v>21</v>
      </c>
      <c r="H34" s="43">
        <v>0.99</v>
      </c>
      <c r="I34" s="11">
        <v>0.39</v>
      </c>
      <c r="J34" s="7" t="s">
        <v>404</v>
      </c>
      <c r="K34" s="9" t="str">
        <f t="shared" si="0"/>
        <v>-1%</v>
      </c>
      <c r="L34" s="9" t="str">
        <f t="shared" si="1"/>
        <v>?</v>
      </c>
      <c r="M34" s="9">
        <f t="shared" si="2"/>
        <v>-1.0000000000000009E-2</v>
      </c>
      <c r="N34" s="4">
        <f t="shared" si="3"/>
        <v>0</v>
      </c>
      <c r="O34" s="5" t="str">
        <f t="shared" si="4"/>
        <v>Car (Isidro, Buenos Aires): Speedy 1 / ?. Medido: 0,99 / 0,39. Diferencia: -1% / ?</v>
      </c>
      <c r="P34" s="5" t="str">
        <f t="shared" si="5"/>
        <v>Isidro, Buenos Aires, Argentina</v>
      </c>
      <c r="Q34" s="6"/>
      <c r="R34" s="6"/>
      <c r="S34" s="6"/>
      <c r="T34" s="6"/>
      <c r="U34" s="6"/>
      <c r="V34" s="6"/>
      <c r="W34" s="6"/>
      <c r="X34" s="6"/>
    </row>
    <row r="35" spans="1:24" ht="15.75" customHeight="1" x14ac:dyDescent="0.2">
      <c r="A35" s="10">
        <v>40187</v>
      </c>
      <c r="B35" s="7" t="s">
        <v>191</v>
      </c>
      <c r="C35" s="7" t="s">
        <v>8</v>
      </c>
      <c r="D35" s="7" t="s">
        <v>99</v>
      </c>
      <c r="E35" s="7" t="s">
        <v>47</v>
      </c>
      <c r="F35" s="8">
        <v>2</v>
      </c>
      <c r="G35" s="8">
        <v>1</v>
      </c>
      <c r="H35" s="43">
        <v>1</v>
      </c>
      <c r="I35" s="11">
        <v>0.18</v>
      </c>
      <c r="J35" s="7" t="s">
        <v>404</v>
      </c>
      <c r="K35" s="9" t="str">
        <f t="shared" si="0"/>
        <v>-50%</v>
      </c>
      <c r="L35" s="9" t="str">
        <f t="shared" si="1"/>
        <v>-82%</v>
      </c>
      <c r="M35" s="9">
        <f t="shared" si="2"/>
        <v>-0.5</v>
      </c>
      <c r="N35" s="4">
        <f t="shared" si="3"/>
        <v>-1</v>
      </c>
      <c r="O35" s="5" t="str">
        <f t="shared" si="4"/>
        <v>Wizard (Morón, Buenos Aires): Telered 2 / 1. Medido: 1 / 0,18. Diferencia: -50% / -82%</v>
      </c>
      <c r="P35" s="5" t="str">
        <f t="shared" si="5"/>
        <v>Morón, Buenos Aires, Argentina</v>
      </c>
      <c r="Q35" s="6" t="s">
        <v>461</v>
      </c>
      <c r="R35" s="6"/>
      <c r="S35" s="6"/>
      <c r="T35" s="6"/>
      <c r="U35" s="6"/>
      <c r="V35" s="6"/>
      <c r="W35" s="6"/>
      <c r="X35" s="6"/>
    </row>
    <row r="36" spans="1:24" ht="15.75" customHeight="1" x14ac:dyDescent="0.2">
      <c r="A36" s="10">
        <v>40420</v>
      </c>
      <c r="B36" s="7" t="s">
        <v>142</v>
      </c>
      <c r="C36" s="7" t="s">
        <v>8</v>
      </c>
      <c r="D36" s="7" t="s">
        <v>13</v>
      </c>
      <c r="E36" s="7" t="s">
        <v>177</v>
      </c>
      <c r="F36" s="8">
        <v>1</v>
      </c>
      <c r="G36" s="8">
        <v>0.25600000000000001</v>
      </c>
      <c r="H36" s="43">
        <v>1</v>
      </c>
      <c r="I36" s="11">
        <v>0.21</v>
      </c>
      <c r="J36" s="7" t="s">
        <v>404</v>
      </c>
      <c r="K36" s="9" t="str">
        <f t="shared" si="0"/>
        <v>%</v>
      </c>
      <c r="L36" s="9" t="str">
        <f t="shared" si="1"/>
        <v>-18%</v>
      </c>
      <c r="M36" s="9">
        <f t="shared" si="2"/>
        <v>0</v>
      </c>
      <c r="N36" s="4">
        <f t="shared" si="3"/>
        <v>1</v>
      </c>
      <c r="O36" s="5" t="str">
        <f t="shared" si="4"/>
        <v>Leo (Villa Bosh, Buenos Aires): Arnet 1 / 0,256. Medido: 1 / 0,21. Diferencia: % / -18%</v>
      </c>
      <c r="P36" s="5" t="str">
        <f t="shared" si="5"/>
        <v>Villa Bosh, Buenos Aires, Argentina</v>
      </c>
      <c r="Q36" s="6"/>
      <c r="R36" s="6"/>
      <c r="S36" s="6"/>
      <c r="T36" s="6"/>
      <c r="U36" s="6"/>
      <c r="V36" s="6"/>
      <c r="W36" s="6"/>
      <c r="X36" s="6"/>
    </row>
    <row r="37" spans="1:24" ht="15.75" customHeight="1" x14ac:dyDescent="0.2">
      <c r="A37" s="10">
        <v>40421</v>
      </c>
      <c r="B37" s="7" t="s">
        <v>205</v>
      </c>
      <c r="C37" s="7" t="s">
        <v>8</v>
      </c>
      <c r="D37" s="7" t="s">
        <v>337</v>
      </c>
      <c r="E37" s="7" t="s">
        <v>165</v>
      </c>
      <c r="F37" s="8">
        <v>1</v>
      </c>
      <c r="G37" s="8" t="s">
        <v>21</v>
      </c>
      <c r="H37" s="43">
        <v>1.01</v>
      </c>
      <c r="I37" s="11">
        <v>0.13</v>
      </c>
      <c r="J37" s="7" t="s">
        <v>404</v>
      </c>
      <c r="K37" s="9" t="str">
        <f t="shared" si="0"/>
        <v>1%</v>
      </c>
      <c r="L37" s="9" t="str">
        <f t="shared" si="1"/>
        <v>?</v>
      </c>
      <c r="M37" s="9">
        <f t="shared" si="2"/>
        <v>1.0000000000000009E-2</v>
      </c>
      <c r="N37" s="4">
        <f t="shared" si="3"/>
        <v>1</v>
      </c>
      <c r="O37" s="5" t="str">
        <f t="shared" si="4"/>
        <v>Frank (La Plata, Buenos Aires): Fibertel 1 / ?. Medido: 1,01 / 0,13. Diferencia: 1% / ?</v>
      </c>
      <c r="P37" s="5" t="str">
        <f t="shared" si="5"/>
        <v>La Plata, Buenos Aires, Argentina</v>
      </c>
      <c r="Q37" s="6"/>
      <c r="R37" s="6"/>
      <c r="S37" s="6"/>
      <c r="T37" s="6"/>
      <c r="U37" s="6"/>
      <c r="V37" s="6"/>
      <c r="W37" s="6"/>
      <c r="X37" s="6"/>
    </row>
    <row r="38" spans="1:24" ht="15.75" customHeight="1" x14ac:dyDescent="0.2">
      <c r="A38" s="7"/>
      <c r="B38" s="7" t="s">
        <v>78</v>
      </c>
      <c r="C38" s="7" t="s">
        <v>8</v>
      </c>
      <c r="D38" s="7" t="s">
        <v>384</v>
      </c>
      <c r="E38" s="7" t="s">
        <v>259</v>
      </c>
      <c r="F38" s="7">
        <v>1</v>
      </c>
      <c r="G38" s="8" t="s">
        <v>21</v>
      </c>
      <c r="H38" s="43">
        <v>1.02</v>
      </c>
      <c r="I38" s="11">
        <v>0.44</v>
      </c>
      <c r="J38" s="7" t="s">
        <v>404</v>
      </c>
      <c r="K38" s="9" t="str">
        <f t="shared" si="0"/>
        <v>2%</v>
      </c>
      <c r="L38" s="9" t="str">
        <f t="shared" si="1"/>
        <v>?</v>
      </c>
      <c r="M38" s="9">
        <f t="shared" si="2"/>
        <v>2.0000000000000018E-2</v>
      </c>
      <c r="N38" s="4">
        <f t="shared" si="3"/>
        <v>1</v>
      </c>
      <c r="O38" s="5" t="str">
        <f t="shared" si="4"/>
        <v>Miguel (Berazategui, Buenos Aires): Speedy 1 / ?. Medido: 1,02 / 0,44. Diferencia: 2% / ?</v>
      </c>
      <c r="P38" s="5" t="str">
        <f t="shared" si="5"/>
        <v>Berazategui, Buenos Aires, Argentina</v>
      </c>
      <c r="Q38" s="6"/>
      <c r="R38" s="6"/>
      <c r="S38" s="6"/>
      <c r="T38" s="6"/>
      <c r="U38" s="6"/>
      <c r="V38" s="6"/>
      <c r="W38" s="6"/>
      <c r="X38" s="6"/>
    </row>
    <row r="39" spans="1:24" ht="15.75" customHeight="1" x14ac:dyDescent="0.2">
      <c r="A39" s="10">
        <v>40521</v>
      </c>
      <c r="B39" s="7" t="s">
        <v>341</v>
      </c>
      <c r="C39" s="7" t="s">
        <v>8</v>
      </c>
      <c r="D39" s="7" t="s">
        <v>337</v>
      </c>
      <c r="E39" s="7" t="s">
        <v>165</v>
      </c>
      <c r="F39" s="8">
        <v>1</v>
      </c>
      <c r="G39" s="8" t="s">
        <v>21</v>
      </c>
      <c r="H39" s="43">
        <v>1.02</v>
      </c>
      <c r="I39" s="11">
        <v>0.13</v>
      </c>
      <c r="J39" s="7" t="s">
        <v>404</v>
      </c>
      <c r="K39" s="9" t="str">
        <f t="shared" si="0"/>
        <v>2%</v>
      </c>
      <c r="L39" s="9" t="str">
        <f t="shared" si="1"/>
        <v>?</v>
      </c>
      <c r="M39" s="9">
        <f t="shared" si="2"/>
        <v>2.0000000000000018E-2</v>
      </c>
      <c r="N39" s="4">
        <f t="shared" si="3"/>
        <v>1</v>
      </c>
      <c r="O39" s="5" t="str">
        <f t="shared" si="4"/>
        <v>Saul (La Plata, Buenos Aires): Fibertel 1 / ?. Medido: 1,02 / 0,13. Diferencia: 2% / ?</v>
      </c>
      <c r="P39" s="5" t="str">
        <f t="shared" si="5"/>
        <v>La Plata, Buenos Aires, Argentina</v>
      </c>
      <c r="Q39" s="6"/>
      <c r="R39" s="6"/>
      <c r="S39" s="6"/>
      <c r="T39" s="6"/>
      <c r="U39" s="6"/>
      <c r="V39" s="6"/>
      <c r="W39" s="6"/>
      <c r="X39" s="6"/>
    </row>
    <row r="40" spans="1:24" ht="15.75" customHeight="1" x14ac:dyDescent="0.2">
      <c r="A40" s="10">
        <v>40420</v>
      </c>
      <c r="B40" s="7" t="s">
        <v>408</v>
      </c>
      <c r="C40" s="7" t="s">
        <v>8</v>
      </c>
      <c r="D40" s="7" t="s">
        <v>256</v>
      </c>
      <c r="E40" s="7" t="s">
        <v>54</v>
      </c>
      <c r="F40" s="8">
        <v>0.51200000000000001</v>
      </c>
      <c r="G40" s="8">
        <v>1</v>
      </c>
      <c r="H40" s="43">
        <v>1.02</v>
      </c>
      <c r="I40" s="11">
        <v>0.47</v>
      </c>
      <c r="J40" s="7" t="s">
        <v>404</v>
      </c>
      <c r="K40" s="9" t="str">
        <f t="shared" si="0"/>
        <v>99%</v>
      </c>
      <c r="L40" s="9" t="str">
        <f t="shared" si="1"/>
        <v>-53%</v>
      </c>
      <c r="M40" s="9">
        <f t="shared" si="2"/>
        <v>0.9921875</v>
      </c>
      <c r="N40" s="4">
        <f t="shared" si="3"/>
        <v>1</v>
      </c>
      <c r="O40" s="5" t="str">
        <f t="shared" si="4"/>
        <v>Anibal (Castelar, Buenos Aires): Uol Sinectis 0,512 / 1. Medido: 1,02 / 0,47. Diferencia: 99% / -53%</v>
      </c>
      <c r="P40" s="5" t="str">
        <f t="shared" si="5"/>
        <v>Castelar, Buenos Aires, Argentina</v>
      </c>
      <c r="Q40" s="6"/>
      <c r="R40" s="6"/>
      <c r="S40" s="6"/>
      <c r="T40" s="6"/>
      <c r="U40" s="6"/>
      <c r="V40" s="6"/>
      <c r="W40" s="6"/>
      <c r="X40" s="6"/>
    </row>
    <row r="41" spans="1:24" ht="15.75" customHeight="1" x14ac:dyDescent="0.2">
      <c r="A41" s="10">
        <v>40187</v>
      </c>
      <c r="B41" s="7" t="s">
        <v>383</v>
      </c>
      <c r="C41" s="7" t="s">
        <v>8</v>
      </c>
      <c r="D41" s="7" t="s">
        <v>239</v>
      </c>
      <c r="E41" s="7" t="s">
        <v>398</v>
      </c>
      <c r="F41" s="8">
        <v>1</v>
      </c>
      <c r="G41" s="8">
        <v>0.25600000000000001</v>
      </c>
      <c r="H41" s="43">
        <v>1.04</v>
      </c>
      <c r="I41" s="11">
        <v>0.25</v>
      </c>
      <c r="J41" s="7" t="s">
        <v>404</v>
      </c>
      <c r="K41" s="9" t="str">
        <f t="shared" si="0"/>
        <v>4%</v>
      </c>
      <c r="L41" s="9" t="str">
        <f t="shared" si="1"/>
        <v>-2%</v>
      </c>
      <c r="M41" s="9">
        <f t="shared" si="2"/>
        <v>4.0000000000000036E-2</v>
      </c>
      <c r="N41" s="4">
        <f t="shared" si="3"/>
        <v>1</v>
      </c>
      <c r="O41" s="5" t="str">
        <f t="shared" si="4"/>
        <v>Fernando (Parque Patricios, Buenos Aires): Telecentro 1 / 0,256. Medido: 1,04 / 0,25. Diferencia: 4% / -2%</v>
      </c>
      <c r="P41" s="5" t="str">
        <f t="shared" si="5"/>
        <v>Parque Patricios, Buenos Aires, Argentina</v>
      </c>
      <c r="Q41" s="6"/>
      <c r="R41" s="6"/>
      <c r="S41" s="6"/>
      <c r="T41" s="6"/>
      <c r="U41" s="6"/>
      <c r="V41" s="6"/>
      <c r="W41" s="6"/>
      <c r="X41" s="6"/>
    </row>
    <row r="42" spans="1:24" ht="15.75" customHeight="1" x14ac:dyDescent="0.2">
      <c r="A42" s="10">
        <v>40430</v>
      </c>
      <c r="B42" s="7" t="s">
        <v>155</v>
      </c>
      <c r="C42" s="7" t="s">
        <v>8</v>
      </c>
      <c r="D42" s="7" t="s">
        <v>300</v>
      </c>
      <c r="E42" s="7" t="s">
        <v>165</v>
      </c>
      <c r="F42" s="8">
        <v>3</v>
      </c>
      <c r="G42" s="8" t="s">
        <v>21</v>
      </c>
      <c r="H42" s="43">
        <v>1.05</v>
      </c>
      <c r="I42" s="11">
        <v>0.1</v>
      </c>
      <c r="J42" s="7" t="s">
        <v>404</v>
      </c>
      <c r="K42" s="9" t="str">
        <f t="shared" si="0"/>
        <v>-65%</v>
      </c>
      <c r="L42" s="9" t="str">
        <f t="shared" si="1"/>
        <v>?</v>
      </c>
      <c r="M42" s="9">
        <f t="shared" si="2"/>
        <v>-0.65</v>
      </c>
      <c r="N42" s="4">
        <f t="shared" si="3"/>
        <v>-1</v>
      </c>
      <c r="O42" s="5" t="str">
        <f t="shared" si="4"/>
        <v>Daniel (Vicente López, Buenos Aires): Fibertel 3 / ?. Medido: 1,05 / 0,1. Diferencia: -65% / ?</v>
      </c>
      <c r="P42" s="5" t="str">
        <f t="shared" si="5"/>
        <v>Vicente López, Buenos Aires, Argentina</v>
      </c>
      <c r="Q42" s="6"/>
      <c r="R42" s="6"/>
      <c r="S42" s="6"/>
      <c r="T42" s="6"/>
      <c r="U42" s="6"/>
      <c r="V42" s="6"/>
      <c r="W42" s="6"/>
      <c r="X42" s="6"/>
    </row>
    <row r="43" spans="1:24" ht="15.75" customHeight="1" x14ac:dyDescent="0.2">
      <c r="A43" s="10">
        <v>40421</v>
      </c>
      <c r="B43" s="7" t="s">
        <v>314</v>
      </c>
      <c r="C43" s="7" t="s">
        <v>8</v>
      </c>
      <c r="D43" s="7" t="s">
        <v>207</v>
      </c>
      <c r="E43" s="7" t="s">
        <v>165</v>
      </c>
      <c r="F43" s="8">
        <v>5</v>
      </c>
      <c r="G43" s="8" t="s">
        <v>21</v>
      </c>
      <c r="H43" s="43">
        <v>1.07</v>
      </c>
      <c r="I43" s="11">
        <v>0.71</v>
      </c>
      <c r="J43" s="7" t="s">
        <v>404</v>
      </c>
      <c r="K43" s="9" t="str">
        <f t="shared" si="0"/>
        <v>-79%</v>
      </c>
      <c r="L43" s="9" t="str">
        <f t="shared" si="1"/>
        <v>?</v>
      </c>
      <c r="M43" s="9">
        <f t="shared" si="2"/>
        <v>-0.78599999999999992</v>
      </c>
      <c r="N43" s="4">
        <f t="shared" si="3"/>
        <v>-1</v>
      </c>
      <c r="O43" s="5" t="str">
        <f t="shared" si="4"/>
        <v>Sergio (Olivos, Buenos Aires): Fibertel 5 / ?. Medido: 1,07 / 0,71. Diferencia: -79% / ?</v>
      </c>
      <c r="P43" s="5" t="str">
        <f t="shared" si="5"/>
        <v>Olivos, Buenos Aires, Argentina</v>
      </c>
      <c r="Q43" s="6"/>
      <c r="R43" s="6"/>
      <c r="S43" s="6"/>
      <c r="T43" s="6"/>
      <c r="U43" s="6"/>
      <c r="V43" s="6"/>
      <c r="W43" s="6"/>
      <c r="X43" s="6"/>
    </row>
    <row r="44" spans="1:24" ht="15.75" customHeight="1" x14ac:dyDescent="0.2">
      <c r="A44" s="10">
        <v>40187</v>
      </c>
      <c r="B44" s="7" t="s">
        <v>364</v>
      </c>
      <c r="C44" s="7" t="s">
        <v>8</v>
      </c>
      <c r="D44" s="7" t="s">
        <v>325</v>
      </c>
      <c r="E44" s="7" t="s">
        <v>165</v>
      </c>
      <c r="F44" s="8">
        <v>1</v>
      </c>
      <c r="G44" s="8" t="s">
        <v>21</v>
      </c>
      <c r="H44" s="43">
        <v>1.08</v>
      </c>
      <c r="I44" s="11">
        <v>0.11</v>
      </c>
      <c r="J44" s="7" t="s">
        <v>404</v>
      </c>
      <c r="K44" s="9" t="str">
        <f t="shared" si="0"/>
        <v>8%</v>
      </c>
      <c r="L44" s="9" t="str">
        <f t="shared" si="1"/>
        <v>?</v>
      </c>
      <c r="M44" s="9">
        <f t="shared" si="2"/>
        <v>8.0000000000000071E-2</v>
      </c>
      <c r="N44" s="4">
        <f t="shared" si="3"/>
        <v>1</v>
      </c>
      <c r="O44" s="5" t="str">
        <f t="shared" si="4"/>
        <v>Ignacio Ezcurra (San Telmo, Buenos Aires): Fibertel 1 / ?. Medido: 1,08 / 0,11. Diferencia: 8% / ?</v>
      </c>
      <c r="P44" s="5" t="str">
        <f t="shared" si="5"/>
        <v>San Telmo, Buenos Aires, Argentina</v>
      </c>
      <c r="Q44" s="6"/>
      <c r="R44" s="6"/>
      <c r="S44" s="6"/>
      <c r="T44" s="6"/>
      <c r="U44" s="6"/>
      <c r="V44" s="6"/>
      <c r="W44" s="6"/>
      <c r="X44" s="6"/>
    </row>
    <row r="45" spans="1:24" ht="15.75" customHeight="1" x14ac:dyDescent="0.2">
      <c r="A45" s="7"/>
      <c r="B45" s="7" t="s">
        <v>192</v>
      </c>
      <c r="C45" s="7" t="s">
        <v>8</v>
      </c>
      <c r="D45" s="7" t="s">
        <v>337</v>
      </c>
      <c r="E45" s="7" t="s">
        <v>259</v>
      </c>
      <c r="F45" s="7">
        <v>1</v>
      </c>
      <c r="G45" s="8" t="s">
        <v>21</v>
      </c>
      <c r="H45" s="43">
        <v>1.0900000000000001</v>
      </c>
      <c r="I45" s="11">
        <v>0.46</v>
      </c>
      <c r="J45" s="7" t="s">
        <v>404</v>
      </c>
      <c r="K45" s="9" t="str">
        <f t="shared" si="0"/>
        <v>9%</v>
      </c>
      <c r="L45" s="9" t="str">
        <f t="shared" si="1"/>
        <v>?</v>
      </c>
      <c r="M45" s="9">
        <f t="shared" si="2"/>
        <v>9.000000000000008E-2</v>
      </c>
      <c r="N45" s="4">
        <f t="shared" si="3"/>
        <v>1</v>
      </c>
      <c r="O45" s="5" t="str">
        <f t="shared" si="4"/>
        <v>Oscar (La Plata, Buenos Aires): Speedy 1 / ?. Medido: 1,09 / 0,46. Diferencia: 9% / ?</v>
      </c>
      <c r="P45" s="5" t="str">
        <f t="shared" si="5"/>
        <v>La Plata, Buenos Aires, Argentina</v>
      </c>
      <c r="Q45" s="6"/>
      <c r="R45" s="6"/>
      <c r="S45" s="6"/>
      <c r="T45" s="6"/>
      <c r="U45" s="6"/>
      <c r="V45" s="6"/>
      <c r="W45" s="6"/>
      <c r="X45" s="6"/>
    </row>
    <row r="46" spans="1:24" ht="15.75" customHeight="1" x14ac:dyDescent="0.2">
      <c r="A46" s="10">
        <v>40420</v>
      </c>
      <c r="B46" s="7" t="s">
        <v>243</v>
      </c>
      <c r="C46" s="7" t="s">
        <v>8</v>
      </c>
      <c r="D46" s="7" t="s">
        <v>291</v>
      </c>
      <c r="E46" s="7" t="s">
        <v>165</v>
      </c>
      <c r="F46" s="8">
        <v>3</v>
      </c>
      <c r="G46" s="8">
        <v>0.25600000000000001</v>
      </c>
      <c r="H46" s="43">
        <v>1.1000000000000001</v>
      </c>
      <c r="I46" s="11">
        <v>0.25</v>
      </c>
      <c r="J46" s="7" t="s">
        <v>404</v>
      </c>
      <c r="K46" s="9" t="str">
        <f t="shared" si="0"/>
        <v>-63%</v>
      </c>
      <c r="L46" s="9" t="str">
        <f t="shared" si="1"/>
        <v>-2%</v>
      </c>
      <c r="M46" s="9">
        <f t="shared" si="2"/>
        <v>-0.6333333333333333</v>
      </c>
      <c r="N46" s="4">
        <f t="shared" si="3"/>
        <v>-1</v>
      </c>
      <c r="O46" s="5" t="str">
        <f t="shared" si="4"/>
        <v>Agustín (Mar del Plata, Buenos Aires): Fibertel 3 / 0,256. Medido: 1,1 / 0,25. Diferencia: -63% / -2%</v>
      </c>
      <c r="P46" s="5" t="str">
        <f t="shared" si="5"/>
        <v>Mar del Plata, Buenos Aires, Argentina</v>
      </c>
      <c r="Q46" s="6"/>
      <c r="R46" s="6"/>
      <c r="S46" s="6"/>
      <c r="T46" s="6"/>
      <c r="U46" s="6"/>
      <c r="V46" s="6"/>
      <c r="W46" s="6"/>
      <c r="X46" s="6"/>
    </row>
    <row r="47" spans="1:24" ht="15.75" customHeight="1" x14ac:dyDescent="0.2">
      <c r="A47" s="10">
        <v>40422</v>
      </c>
      <c r="B47" s="7" t="s">
        <v>335</v>
      </c>
      <c r="C47" s="7" t="s">
        <v>8</v>
      </c>
      <c r="D47" s="7" t="s">
        <v>124</v>
      </c>
      <c r="E47" s="7" t="s">
        <v>259</v>
      </c>
      <c r="F47" s="8">
        <v>3</v>
      </c>
      <c r="G47" s="8">
        <v>0.5</v>
      </c>
      <c r="H47" s="43">
        <v>1.1399999999999999</v>
      </c>
      <c r="I47" s="11">
        <v>0.32</v>
      </c>
      <c r="J47" s="7" t="s">
        <v>404</v>
      </c>
      <c r="K47" s="9" t="str">
        <f t="shared" si="0"/>
        <v>-62%</v>
      </c>
      <c r="L47" s="9" t="str">
        <f t="shared" si="1"/>
        <v>-36%</v>
      </c>
      <c r="M47" s="9">
        <f t="shared" si="2"/>
        <v>-0.62</v>
      </c>
      <c r="N47" s="4">
        <f t="shared" si="3"/>
        <v>-1</v>
      </c>
      <c r="O47" s="5" t="str">
        <f t="shared" si="4"/>
        <v>Federico (Junín, Buenos Aires): Speedy 3 / 0,5. Medido: 1,14 / 0,32. Diferencia: -62% / -36%</v>
      </c>
      <c r="P47" s="5" t="str">
        <f t="shared" si="5"/>
        <v>Junín, Buenos Aires, Argentina</v>
      </c>
      <c r="Q47" s="6"/>
      <c r="R47" s="6"/>
      <c r="S47" s="6"/>
      <c r="T47" s="6"/>
      <c r="U47" s="6"/>
      <c r="V47" s="6"/>
      <c r="W47" s="6"/>
      <c r="X47" s="6"/>
    </row>
    <row r="48" spans="1:24" ht="15.75" customHeight="1" x14ac:dyDescent="0.2">
      <c r="A48" s="10">
        <v>40218</v>
      </c>
      <c r="B48" s="7" t="s">
        <v>52</v>
      </c>
      <c r="C48" s="7" t="s">
        <v>8</v>
      </c>
      <c r="D48" s="7" t="s">
        <v>407</v>
      </c>
      <c r="E48" s="7" t="s">
        <v>177</v>
      </c>
      <c r="F48" s="8">
        <v>1</v>
      </c>
      <c r="G48" s="8" t="s">
        <v>21</v>
      </c>
      <c r="H48" s="43">
        <v>1.21</v>
      </c>
      <c r="I48" s="11">
        <v>0.09</v>
      </c>
      <c r="J48" s="7" t="s">
        <v>404</v>
      </c>
      <c r="K48" s="9" t="str">
        <f t="shared" si="0"/>
        <v>21%</v>
      </c>
      <c r="L48" s="9" t="str">
        <f t="shared" si="1"/>
        <v>?</v>
      </c>
      <c r="M48" s="9">
        <f t="shared" si="2"/>
        <v>0.20999999999999996</v>
      </c>
      <c r="N48" s="4">
        <f t="shared" si="3"/>
        <v>1</v>
      </c>
      <c r="O48" s="5" t="str">
        <f t="shared" si="4"/>
        <v>Juan (Necochea, Buenos Aires): Arnet 1 / ?. Medido: 1,21 / 0,09. Diferencia: 21% / ?</v>
      </c>
      <c r="P48" s="5" t="str">
        <f t="shared" si="5"/>
        <v>Necochea, Buenos Aires, Argentina</v>
      </c>
      <c r="Q48" s="6"/>
      <c r="R48" s="6"/>
      <c r="S48" s="6"/>
      <c r="T48" s="6"/>
      <c r="U48" s="6"/>
      <c r="V48" s="6"/>
      <c r="W48" s="6"/>
      <c r="X48" s="6"/>
    </row>
    <row r="49" spans="1:24" ht="15.75" customHeight="1" x14ac:dyDescent="0.2">
      <c r="A49" s="10">
        <v>40187</v>
      </c>
      <c r="B49" s="7" t="s">
        <v>66</v>
      </c>
      <c r="C49" s="7" t="s">
        <v>8</v>
      </c>
      <c r="D49" s="7" t="s">
        <v>43</v>
      </c>
      <c r="E49" s="7" t="s">
        <v>398</v>
      </c>
      <c r="F49" s="8">
        <v>2</v>
      </c>
      <c r="G49" s="8" t="s">
        <v>21</v>
      </c>
      <c r="H49" s="43">
        <v>1.27</v>
      </c>
      <c r="I49" s="11">
        <v>0.25</v>
      </c>
      <c r="J49" s="7" t="s">
        <v>404</v>
      </c>
      <c r="K49" s="9" t="str">
        <f t="shared" si="0"/>
        <v>-37%</v>
      </c>
      <c r="L49" s="9" t="str">
        <f t="shared" si="1"/>
        <v>?</v>
      </c>
      <c r="M49" s="9">
        <f t="shared" si="2"/>
        <v>-0.36499999999999999</v>
      </c>
      <c r="N49" s="4">
        <f t="shared" si="3"/>
        <v>-1</v>
      </c>
      <c r="O49" s="5" t="str">
        <f t="shared" si="4"/>
        <v>Juanhein (Parque Avellaneda, Buenos Aires): Telecentro 2 / ?. Medido: 1,27 / 0,25. Diferencia: -37% / ?</v>
      </c>
      <c r="P49" s="5" t="str">
        <f t="shared" si="5"/>
        <v>Parque Avellaneda, Buenos Aires, Argentina</v>
      </c>
      <c r="Q49" s="6"/>
      <c r="R49" s="6"/>
      <c r="S49" s="6"/>
      <c r="T49" s="6"/>
      <c r="U49" s="6"/>
      <c r="V49" s="6"/>
      <c r="W49" s="6"/>
      <c r="X49" s="6"/>
    </row>
    <row r="50" spans="1:24" ht="15.75" customHeight="1" x14ac:dyDescent="0.2">
      <c r="A50" s="7"/>
      <c r="B50" s="7" t="s">
        <v>381</v>
      </c>
      <c r="C50" s="7" t="s">
        <v>8</v>
      </c>
      <c r="D50" s="7" t="s">
        <v>9</v>
      </c>
      <c r="E50" s="7" t="s">
        <v>259</v>
      </c>
      <c r="F50" s="7">
        <v>2</v>
      </c>
      <c r="G50" s="8" t="s">
        <v>21</v>
      </c>
      <c r="H50" s="43">
        <v>1.29</v>
      </c>
      <c r="I50" s="7">
        <v>0.43</v>
      </c>
      <c r="J50" s="7" t="s">
        <v>404</v>
      </c>
      <c r="K50" s="9" t="str">
        <f t="shared" si="0"/>
        <v>-36%</v>
      </c>
      <c r="L50" s="9" t="str">
        <f t="shared" si="1"/>
        <v>?</v>
      </c>
      <c r="M50" s="9">
        <f t="shared" si="2"/>
        <v>-0.35499999999999998</v>
      </c>
      <c r="N50" s="4">
        <f t="shared" si="3"/>
        <v>-1</v>
      </c>
      <c r="O50" s="5" t="str">
        <f t="shared" si="4"/>
        <v>Verónica (Bahía Blanca, Buenos Aires): Speedy 2 / ?. Medido: 1,29 / 0,43. Diferencia: -36% / ?</v>
      </c>
      <c r="P50" s="5" t="str">
        <f t="shared" si="5"/>
        <v>Bahía Blanca, Buenos Aires, Argentina</v>
      </c>
      <c r="Q50" s="6"/>
      <c r="R50" s="6"/>
      <c r="S50" s="6"/>
      <c r="T50" s="6"/>
      <c r="U50" s="6"/>
      <c r="V50" s="6"/>
      <c r="W50" s="6"/>
      <c r="X50" s="6"/>
    </row>
    <row r="51" spans="1:24" ht="15.75" customHeight="1" x14ac:dyDescent="0.2">
      <c r="A51" s="10">
        <v>40421</v>
      </c>
      <c r="B51" s="7" t="s">
        <v>241</v>
      </c>
      <c r="C51" s="7" t="s">
        <v>8</v>
      </c>
      <c r="D51" s="7" t="s">
        <v>253</v>
      </c>
      <c r="E51" s="7" t="s">
        <v>259</v>
      </c>
      <c r="F51" s="8">
        <v>1</v>
      </c>
      <c r="G51" s="8">
        <v>0.51200000000000001</v>
      </c>
      <c r="H51" s="43">
        <v>1.3</v>
      </c>
      <c r="I51" s="11">
        <v>0.32</v>
      </c>
      <c r="J51" s="7" t="s">
        <v>404</v>
      </c>
      <c r="K51" s="9" t="str">
        <f t="shared" si="0"/>
        <v>30%</v>
      </c>
      <c r="L51" s="9" t="str">
        <f t="shared" si="1"/>
        <v>-38%</v>
      </c>
      <c r="M51" s="9">
        <f t="shared" si="2"/>
        <v>0.30000000000000004</v>
      </c>
      <c r="N51" s="4">
        <f t="shared" si="3"/>
        <v>1</v>
      </c>
      <c r="O51" s="5" t="str">
        <f t="shared" si="4"/>
        <v>Marcelo (Lavallol, Buenos Aires): Speedy 1 / 0,512. Medido: 1,3 / 0,32. Diferencia: 30% / -38%</v>
      </c>
      <c r="P51" s="5" t="str">
        <f t="shared" si="5"/>
        <v>Lavallol, Buenos Aires, Argentina</v>
      </c>
      <c r="Q51" s="6"/>
      <c r="R51" s="6"/>
      <c r="S51" s="6"/>
      <c r="T51" s="6"/>
      <c r="U51" s="6"/>
      <c r="V51" s="6"/>
      <c r="W51" s="6"/>
      <c r="X51" s="6"/>
    </row>
    <row r="52" spans="1:24" ht="15.75" customHeight="1" x14ac:dyDescent="0.2">
      <c r="A52" s="7"/>
      <c r="B52" s="7" t="s">
        <v>74</v>
      </c>
      <c r="C52" s="7" t="s">
        <v>8</v>
      </c>
      <c r="D52" s="7" t="s">
        <v>291</v>
      </c>
      <c r="E52" s="7" t="s">
        <v>259</v>
      </c>
      <c r="F52" s="7">
        <v>1</v>
      </c>
      <c r="G52" s="8" t="s">
        <v>21</v>
      </c>
      <c r="H52" s="43">
        <v>1.36</v>
      </c>
      <c r="I52" s="7">
        <v>0.38</v>
      </c>
      <c r="J52" s="7" t="s">
        <v>404</v>
      </c>
      <c r="K52" s="9" t="str">
        <f t="shared" si="0"/>
        <v>36%</v>
      </c>
      <c r="L52" s="9" t="str">
        <f t="shared" si="1"/>
        <v>?</v>
      </c>
      <c r="M52" s="9">
        <f t="shared" si="2"/>
        <v>0.3600000000000001</v>
      </c>
      <c r="N52" s="4">
        <f t="shared" si="3"/>
        <v>1</v>
      </c>
      <c r="O52" s="5" t="str">
        <f t="shared" si="4"/>
        <v>Betus (Mar del Plata, Buenos Aires): Speedy 1 / ?. Medido: 1,36 / 0,38. Diferencia: 36% / ?</v>
      </c>
      <c r="P52" s="5" t="str">
        <f t="shared" si="5"/>
        <v>Mar del Plata, Buenos Aires, Argentina</v>
      </c>
      <c r="Q52" s="6"/>
      <c r="R52" s="6"/>
      <c r="S52" s="6"/>
      <c r="T52" s="6"/>
      <c r="U52" s="6"/>
      <c r="V52" s="6"/>
      <c r="W52" s="6"/>
      <c r="X52" s="6"/>
    </row>
    <row r="53" spans="1:24" ht="15.75" customHeight="1" x14ac:dyDescent="0.2">
      <c r="A53" s="10">
        <v>40187</v>
      </c>
      <c r="B53" s="7" t="s">
        <v>299</v>
      </c>
      <c r="C53" s="7" t="s">
        <v>8</v>
      </c>
      <c r="D53" s="7" t="s">
        <v>337</v>
      </c>
      <c r="E53" s="7" t="s">
        <v>259</v>
      </c>
      <c r="F53" s="8">
        <v>3</v>
      </c>
      <c r="G53" s="8" t="s">
        <v>21</v>
      </c>
      <c r="H53" s="43">
        <v>1.42</v>
      </c>
      <c r="I53" s="11">
        <v>0.45</v>
      </c>
      <c r="J53" s="7" t="s">
        <v>404</v>
      </c>
      <c r="K53" s="9" t="str">
        <f t="shared" si="0"/>
        <v>-53%</v>
      </c>
      <c r="L53" s="9" t="str">
        <f t="shared" si="1"/>
        <v>?</v>
      </c>
      <c r="M53" s="9">
        <f t="shared" si="2"/>
        <v>-0.52666666666666673</v>
      </c>
      <c r="N53" s="4">
        <f t="shared" si="3"/>
        <v>-1</v>
      </c>
      <c r="O53" s="5" t="str">
        <f t="shared" si="4"/>
        <v>Alejandro (La Plata, Buenos Aires): Speedy 3 / ?. Medido: 1,42 / 0,45. Diferencia: -53% / ?</v>
      </c>
      <c r="P53" s="5" t="str">
        <f t="shared" si="5"/>
        <v>La Plata, Buenos Aires, Argentina</v>
      </c>
      <c r="Q53" s="6"/>
      <c r="R53" s="6"/>
      <c r="S53" s="6"/>
      <c r="T53" s="6"/>
      <c r="U53" s="6"/>
      <c r="V53" s="6"/>
      <c r="W53" s="6"/>
      <c r="X53" s="6"/>
    </row>
    <row r="54" spans="1:24" ht="15.75" customHeight="1" x14ac:dyDescent="0.2">
      <c r="A54" s="10">
        <v>40421</v>
      </c>
      <c r="B54" s="7" t="s">
        <v>185</v>
      </c>
      <c r="C54" s="7" t="s">
        <v>8</v>
      </c>
      <c r="D54" s="7" t="s">
        <v>315</v>
      </c>
      <c r="E54" s="7" t="s">
        <v>165</v>
      </c>
      <c r="F54" s="8">
        <v>1.5</v>
      </c>
      <c r="G54" s="8">
        <v>0.128</v>
      </c>
      <c r="H54" s="43">
        <v>1.51</v>
      </c>
      <c r="I54" s="11">
        <v>0.12</v>
      </c>
      <c r="J54" s="7" t="s">
        <v>404</v>
      </c>
      <c r="K54" s="9" t="str">
        <f t="shared" si="0"/>
        <v>1%</v>
      </c>
      <c r="L54" s="9" t="str">
        <f t="shared" si="1"/>
        <v>-6%</v>
      </c>
      <c r="M54" s="9">
        <f t="shared" si="2"/>
        <v>6.6666666666666723E-3</v>
      </c>
      <c r="N54" s="4">
        <f t="shared" si="3"/>
        <v>1</v>
      </c>
      <c r="O54" s="5" t="str">
        <f t="shared" si="4"/>
        <v>Tincho (Colegiales, Buenos Aires): Fibertel 1,5 / 0,128. Medido: 1,51 / 0,12. Diferencia: 1% / -6%</v>
      </c>
      <c r="P54" s="5" t="str">
        <f t="shared" si="5"/>
        <v>Colegiales, Buenos Aires, Argentina</v>
      </c>
      <c r="Q54" s="6"/>
      <c r="R54" s="6"/>
      <c r="S54" s="6"/>
      <c r="T54" s="6"/>
      <c r="U54" s="6"/>
      <c r="V54" s="6"/>
      <c r="W54" s="6"/>
      <c r="X54" s="6"/>
    </row>
    <row r="55" spans="1:24" ht="15.75" customHeight="1" x14ac:dyDescent="0.2">
      <c r="A55" s="10">
        <v>40421</v>
      </c>
      <c r="B55" s="7" t="s">
        <v>241</v>
      </c>
      <c r="C55" s="7" t="s">
        <v>8</v>
      </c>
      <c r="D55" s="7" t="s">
        <v>436</v>
      </c>
      <c r="E55" s="7" t="s">
        <v>259</v>
      </c>
      <c r="F55" s="8">
        <v>1</v>
      </c>
      <c r="G55" s="8" t="s">
        <v>21</v>
      </c>
      <c r="H55" s="43">
        <v>1.51</v>
      </c>
      <c r="I55" s="11">
        <v>0.35</v>
      </c>
      <c r="J55" s="7" t="s">
        <v>404</v>
      </c>
      <c r="K55" s="9" t="str">
        <f t="shared" si="0"/>
        <v>51%</v>
      </c>
      <c r="L55" s="9" t="str">
        <f t="shared" si="1"/>
        <v>?</v>
      </c>
      <c r="M55" s="9">
        <f t="shared" si="2"/>
        <v>0.51</v>
      </c>
      <c r="N55" s="4">
        <f t="shared" si="3"/>
        <v>1</v>
      </c>
      <c r="O55" s="5" t="str">
        <f t="shared" si="4"/>
        <v>Marcelo (Marcos Paz, Buenos Aires): Speedy 1 / ?. Medido: 1,51 / 0,35. Diferencia: 51% / ?</v>
      </c>
      <c r="P55" s="5" t="str">
        <f t="shared" si="5"/>
        <v>Marcos Paz, Buenos Aires, Argentina</v>
      </c>
      <c r="Q55" s="6"/>
      <c r="R55" s="6"/>
      <c r="S55" s="6"/>
      <c r="T55" s="6"/>
      <c r="U55" s="6"/>
      <c r="V55" s="6"/>
      <c r="W55" s="6"/>
      <c r="X55" s="6"/>
    </row>
    <row r="56" spans="1:24" ht="15.75" customHeight="1" x14ac:dyDescent="0.2">
      <c r="A56" s="10">
        <v>40421</v>
      </c>
      <c r="B56" s="7" t="s">
        <v>120</v>
      </c>
      <c r="C56" s="7" t="s">
        <v>8</v>
      </c>
      <c r="D56" s="7" t="s">
        <v>38</v>
      </c>
      <c r="E56" s="7" t="s">
        <v>259</v>
      </c>
      <c r="F56" s="8">
        <v>3</v>
      </c>
      <c r="G56" s="8">
        <v>1</v>
      </c>
      <c r="H56" s="43">
        <v>1.53</v>
      </c>
      <c r="I56" s="11">
        <v>0.37</v>
      </c>
      <c r="J56" s="7" t="s">
        <v>404</v>
      </c>
      <c r="K56" s="9" t="str">
        <f t="shared" si="0"/>
        <v>-49%</v>
      </c>
      <c r="L56" s="9" t="str">
        <f t="shared" si="1"/>
        <v>-63%</v>
      </c>
      <c r="M56" s="9">
        <f t="shared" si="2"/>
        <v>-0.49</v>
      </c>
      <c r="N56" s="4">
        <f t="shared" si="3"/>
        <v>-1</v>
      </c>
      <c r="O56" s="5" t="str">
        <f t="shared" si="4"/>
        <v>Ser Indaclub (Ezeiza, Buenos Aires): Speedy 3 / 1. Medido: 1,53 / 0,37. Diferencia: -49% / -63%</v>
      </c>
      <c r="P56" s="5" t="str">
        <f t="shared" si="5"/>
        <v>Ezeiza, Buenos Aires, Argentina</v>
      </c>
      <c r="Q56" s="6"/>
      <c r="R56" s="6"/>
      <c r="S56" s="6"/>
      <c r="T56" s="6"/>
      <c r="U56" s="6"/>
      <c r="V56" s="6"/>
      <c r="W56" s="6"/>
      <c r="X56" s="6"/>
    </row>
    <row r="57" spans="1:24" ht="15.75" customHeight="1" x14ac:dyDescent="0.2">
      <c r="A57" s="10">
        <v>40187</v>
      </c>
      <c r="B57" s="7" t="s">
        <v>393</v>
      </c>
      <c r="C57" s="7" t="s">
        <v>8</v>
      </c>
      <c r="D57" s="7" t="s">
        <v>112</v>
      </c>
      <c r="E57" s="7" t="s">
        <v>259</v>
      </c>
      <c r="F57" s="8">
        <v>3</v>
      </c>
      <c r="G57" s="8" t="s">
        <v>21</v>
      </c>
      <c r="H57" s="43">
        <v>1.54</v>
      </c>
      <c r="I57" s="11">
        <v>0.38</v>
      </c>
      <c r="J57" s="7" t="s">
        <v>404</v>
      </c>
      <c r="K57" s="9" t="str">
        <f t="shared" si="0"/>
        <v>-49%</v>
      </c>
      <c r="L57" s="9" t="str">
        <f t="shared" si="1"/>
        <v>?</v>
      </c>
      <c r="M57" s="9">
        <f t="shared" si="2"/>
        <v>-0.48666666666666664</v>
      </c>
      <c r="N57" s="4">
        <f t="shared" si="3"/>
        <v>-1</v>
      </c>
      <c r="O57" s="5" t="str">
        <f t="shared" si="4"/>
        <v>Luis (José C. Paz, Buenos Aires): Speedy 3 / ?. Medido: 1,54 / 0,38. Diferencia: -49% / ?</v>
      </c>
      <c r="P57" s="5" t="str">
        <f t="shared" si="5"/>
        <v>José C. Paz, Buenos Aires, Argentina</v>
      </c>
      <c r="Q57" s="6"/>
      <c r="R57" s="6"/>
      <c r="S57" s="6"/>
      <c r="T57" s="6"/>
      <c r="U57" s="6"/>
      <c r="V57" s="6"/>
      <c r="W57" s="6"/>
      <c r="X57" s="6"/>
    </row>
    <row r="58" spans="1:24" ht="15.75" customHeight="1" x14ac:dyDescent="0.2">
      <c r="A58" s="10">
        <v>40218</v>
      </c>
      <c r="B58" s="7" t="s">
        <v>437</v>
      </c>
      <c r="C58" s="7" t="s">
        <v>8</v>
      </c>
      <c r="D58" s="7" t="s">
        <v>343</v>
      </c>
      <c r="E58" s="7" t="s">
        <v>259</v>
      </c>
      <c r="F58" s="8">
        <v>3</v>
      </c>
      <c r="G58" s="8" t="s">
        <v>21</v>
      </c>
      <c r="H58" s="43">
        <v>1.56</v>
      </c>
      <c r="I58" s="11">
        <v>0.44</v>
      </c>
      <c r="J58" s="7" t="s">
        <v>404</v>
      </c>
      <c r="K58" s="9" t="str">
        <f t="shared" si="0"/>
        <v>-48%</v>
      </c>
      <c r="L58" s="9" t="str">
        <f t="shared" si="1"/>
        <v>?</v>
      </c>
      <c r="M58" s="9">
        <f t="shared" si="2"/>
        <v>-0.48</v>
      </c>
      <c r="N58" s="4">
        <f t="shared" si="3"/>
        <v>-1</v>
      </c>
      <c r="O58" s="5" t="str">
        <f t="shared" si="4"/>
        <v>Hugo (Balcarce, Buenos Aires): Speedy 3 / ?. Medido: 1,56 / 0,44. Diferencia: -48% / ?</v>
      </c>
      <c r="P58" s="5" t="str">
        <f t="shared" si="5"/>
        <v>Balcarce, Buenos Aires, Argentina</v>
      </c>
      <c r="Q58" s="6"/>
      <c r="R58" s="6"/>
      <c r="S58" s="6"/>
      <c r="T58" s="6"/>
      <c r="U58" s="6"/>
      <c r="V58" s="6"/>
      <c r="W58" s="6"/>
      <c r="X58" s="6"/>
    </row>
    <row r="59" spans="1:24" ht="15.75" customHeight="1" x14ac:dyDescent="0.2">
      <c r="A59" s="10">
        <v>40420</v>
      </c>
      <c r="B59" s="7" t="s">
        <v>448</v>
      </c>
      <c r="C59" s="7" t="s">
        <v>8</v>
      </c>
      <c r="D59" s="7" t="s">
        <v>323</v>
      </c>
      <c r="E59" s="7" t="s">
        <v>259</v>
      </c>
      <c r="F59" s="8">
        <v>3</v>
      </c>
      <c r="G59" s="8">
        <v>0.5</v>
      </c>
      <c r="H59" s="43">
        <v>1.56</v>
      </c>
      <c r="I59" s="11">
        <v>0.37</v>
      </c>
      <c r="J59" s="7" t="s">
        <v>404</v>
      </c>
      <c r="K59" s="9" t="str">
        <f t="shared" si="0"/>
        <v>-48%</v>
      </c>
      <c r="L59" s="9" t="str">
        <f t="shared" si="1"/>
        <v>-26%</v>
      </c>
      <c r="M59" s="9">
        <f t="shared" si="2"/>
        <v>-0.48</v>
      </c>
      <c r="N59" s="4">
        <f t="shared" si="3"/>
        <v>-1</v>
      </c>
      <c r="O59" s="5" t="str">
        <f t="shared" si="4"/>
        <v>Pistolcrazy (Pontevedra, Buenos Aires): Speedy 3 / 0,5. Medido: 1,56 / 0,37. Diferencia: -48% / -26%</v>
      </c>
      <c r="P59" s="5" t="str">
        <f t="shared" si="5"/>
        <v>Pontevedra, Buenos Aires, Argentina</v>
      </c>
      <c r="Q59" s="6"/>
      <c r="R59" s="6"/>
      <c r="S59" s="6"/>
      <c r="T59" s="6"/>
      <c r="U59" s="6"/>
      <c r="V59" s="6"/>
      <c r="W59" s="6"/>
      <c r="X59" s="6"/>
    </row>
    <row r="60" spans="1:24" ht="15.75" customHeight="1" x14ac:dyDescent="0.2">
      <c r="A60" s="10">
        <v>40187</v>
      </c>
      <c r="B60" s="7" t="s">
        <v>383</v>
      </c>
      <c r="C60" s="7" t="s">
        <v>8</v>
      </c>
      <c r="D60" s="7" t="s">
        <v>124</v>
      </c>
      <c r="E60" s="7" t="s">
        <v>165</v>
      </c>
      <c r="F60" s="8">
        <v>2</v>
      </c>
      <c r="G60" s="8" t="s">
        <v>21</v>
      </c>
      <c r="H60" s="43">
        <v>1.57</v>
      </c>
      <c r="I60" s="11">
        <v>0.25</v>
      </c>
      <c r="J60" s="7" t="s">
        <v>404</v>
      </c>
      <c r="K60" s="9" t="str">
        <f t="shared" si="0"/>
        <v>-22%</v>
      </c>
      <c r="L60" s="9" t="str">
        <f t="shared" si="1"/>
        <v>?</v>
      </c>
      <c r="M60" s="9">
        <f t="shared" si="2"/>
        <v>-0.21499999999999997</v>
      </c>
      <c r="N60" s="4">
        <f t="shared" si="3"/>
        <v>0</v>
      </c>
      <c r="O60" s="5" t="str">
        <f t="shared" si="4"/>
        <v>Fernando (Junín, Buenos Aires): Fibertel 2 / ?. Medido: 1,57 / 0,25. Diferencia: -22% / ?</v>
      </c>
      <c r="P60" s="5" t="str">
        <f t="shared" si="5"/>
        <v>Junín, Buenos Aires, Argentina</v>
      </c>
      <c r="Q60" s="6"/>
      <c r="R60" s="6"/>
      <c r="S60" s="6"/>
      <c r="T60" s="6"/>
      <c r="U60" s="6"/>
      <c r="V60" s="6"/>
      <c r="W60" s="6"/>
      <c r="X60" s="6"/>
    </row>
    <row r="61" spans="1:24" ht="15.75" customHeight="1" x14ac:dyDescent="0.2">
      <c r="A61" s="10">
        <v>40421</v>
      </c>
      <c r="B61" s="7" t="s">
        <v>303</v>
      </c>
      <c r="C61" s="7" t="s">
        <v>8</v>
      </c>
      <c r="D61" s="7" t="s">
        <v>166</v>
      </c>
      <c r="E61" s="7" t="s">
        <v>177</v>
      </c>
      <c r="F61" s="8">
        <v>3</v>
      </c>
      <c r="G61" s="8" t="s">
        <v>21</v>
      </c>
      <c r="H61" s="43">
        <v>1.73</v>
      </c>
      <c r="I61" s="11">
        <v>0.17</v>
      </c>
      <c r="J61" s="7" t="s">
        <v>404</v>
      </c>
      <c r="K61" s="9" t="str">
        <f t="shared" si="0"/>
        <v>-42%</v>
      </c>
      <c r="L61" s="9" t="str">
        <f t="shared" si="1"/>
        <v>?</v>
      </c>
      <c r="M61" s="9">
        <f t="shared" si="2"/>
        <v>-0.42333333333333334</v>
      </c>
      <c r="N61" s="4">
        <f t="shared" si="3"/>
        <v>-1</v>
      </c>
      <c r="O61" s="5" t="str">
        <f t="shared" si="4"/>
        <v>Raul338 (San Martín, Buenos Aires): Arnet 3 / ?. Medido: 1,73 / 0,17. Diferencia: -42% / ?</v>
      </c>
      <c r="P61" s="5" t="str">
        <f t="shared" si="5"/>
        <v>San Martín, Buenos Aires, Argentina</v>
      </c>
      <c r="Q61" s="6"/>
      <c r="R61" s="6"/>
      <c r="S61" s="6"/>
      <c r="T61" s="6"/>
      <c r="U61" s="6"/>
      <c r="V61" s="6"/>
      <c r="W61" s="6"/>
      <c r="X61" s="6"/>
    </row>
    <row r="62" spans="1:24" ht="15.75" customHeight="1" x14ac:dyDescent="0.2">
      <c r="A62" s="10">
        <v>40187</v>
      </c>
      <c r="B62" s="7" t="s">
        <v>111</v>
      </c>
      <c r="C62" s="7" t="s">
        <v>8</v>
      </c>
      <c r="D62" s="7" t="s">
        <v>418</v>
      </c>
      <c r="E62" s="7" t="s">
        <v>259</v>
      </c>
      <c r="F62" s="8">
        <v>4</v>
      </c>
      <c r="G62" s="8" t="s">
        <v>21</v>
      </c>
      <c r="H62" s="43">
        <v>1.76</v>
      </c>
      <c r="I62" s="11">
        <v>0.32</v>
      </c>
      <c r="J62" s="7" t="s">
        <v>404</v>
      </c>
      <c r="K62" s="9" t="str">
        <f t="shared" si="0"/>
        <v>-56%</v>
      </c>
      <c r="L62" s="9" t="str">
        <f t="shared" si="1"/>
        <v>?</v>
      </c>
      <c r="M62" s="9">
        <f t="shared" si="2"/>
        <v>-0.56000000000000005</v>
      </c>
      <c r="N62" s="4">
        <f t="shared" si="3"/>
        <v>-1</v>
      </c>
      <c r="O62" s="5" t="str">
        <f t="shared" si="4"/>
        <v>Julian (Ramos Mejía, Buenos Aires): Speedy 4 / ?. Medido: 1,76 / 0,32. Diferencia: -56% / ?</v>
      </c>
      <c r="P62" s="5" t="str">
        <f t="shared" si="5"/>
        <v>Ramos Mejía, Buenos Aires, Argentina</v>
      </c>
      <c r="Q62" s="6"/>
      <c r="R62" s="6"/>
      <c r="S62" s="6"/>
      <c r="T62" s="6"/>
      <c r="U62" s="6"/>
      <c r="V62" s="6"/>
      <c r="W62" s="6"/>
      <c r="X62" s="6"/>
    </row>
    <row r="63" spans="1:24" ht="15.75" customHeight="1" x14ac:dyDescent="0.2">
      <c r="A63" s="10">
        <v>40422</v>
      </c>
      <c r="B63" s="7" t="s">
        <v>394</v>
      </c>
      <c r="C63" s="7" t="s">
        <v>8</v>
      </c>
      <c r="D63" s="7" t="s">
        <v>291</v>
      </c>
      <c r="E63" s="7" t="s">
        <v>259</v>
      </c>
      <c r="F63" s="8">
        <v>3</v>
      </c>
      <c r="G63" s="8" t="s">
        <v>21</v>
      </c>
      <c r="H63" s="43">
        <v>1.77</v>
      </c>
      <c r="I63" s="11">
        <v>0.44</v>
      </c>
      <c r="J63" s="7" t="s">
        <v>404</v>
      </c>
      <c r="K63" s="9" t="str">
        <f t="shared" si="0"/>
        <v>-41%</v>
      </c>
      <c r="L63" s="9" t="str">
        <f t="shared" si="1"/>
        <v>?</v>
      </c>
      <c r="M63" s="9">
        <f t="shared" si="2"/>
        <v>-0.41</v>
      </c>
      <c r="N63" s="4">
        <f t="shared" si="3"/>
        <v>-1</v>
      </c>
      <c r="O63" s="5" t="str">
        <f t="shared" si="4"/>
        <v>José (Mar del Plata, Buenos Aires): Speedy 3 / ?. Medido: 1,77 / 0,44. Diferencia: -41% / ?</v>
      </c>
      <c r="P63" s="5" t="str">
        <f t="shared" si="5"/>
        <v>Mar del Plata, Buenos Aires, Argentina</v>
      </c>
      <c r="Q63" s="6"/>
      <c r="R63" s="6"/>
      <c r="S63" s="6"/>
      <c r="T63" s="6"/>
      <c r="U63" s="6"/>
      <c r="V63" s="6"/>
      <c r="W63" s="6"/>
      <c r="X63" s="6"/>
    </row>
    <row r="64" spans="1:24" ht="15.75" customHeight="1" x14ac:dyDescent="0.2">
      <c r="A64" s="7"/>
      <c r="B64" s="7" t="s">
        <v>11</v>
      </c>
      <c r="C64" s="7" t="s">
        <v>8</v>
      </c>
      <c r="D64" s="7" t="s">
        <v>337</v>
      </c>
      <c r="E64" s="7" t="s">
        <v>165</v>
      </c>
      <c r="F64" s="7">
        <v>3</v>
      </c>
      <c r="G64" s="7">
        <v>0.51200000000000001</v>
      </c>
      <c r="H64" s="43">
        <v>1.83</v>
      </c>
      <c r="I64" s="7">
        <v>0.25</v>
      </c>
      <c r="J64" s="7" t="s">
        <v>404</v>
      </c>
      <c r="K64" s="9" t="str">
        <f t="shared" si="0"/>
        <v>-39%</v>
      </c>
      <c r="L64" s="9" t="str">
        <f t="shared" si="1"/>
        <v>-51%</v>
      </c>
      <c r="M64" s="9">
        <f t="shared" si="2"/>
        <v>-0.38999999999999996</v>
      </c>
      <c r="N64" s="4">
        <f t="shared" si="3"/>
        <v>-1</v>
      </c>
      <c r="O64" s="5" t="str">
        <f t="shared" si="4"/>
        <v>Matias.JL (La Plata, Buenos Aires): Fibertel 3 / 0,512. Medido: 1,83 / 0,25. Diferencia: -39% / -51%</v>
      </c>
      <c r="P64" s="5" t="str">
        <f t="shared" si="5"/>
        <v>La Plata, Buenos Aires, Argentina</v>
      </c>
      <c r="Q64" s="6"/>
      <c r="R64" s="6"/>
      <c r="S64" s="6"/>
      <c r="T64" s="6"/>
      <c r="U64" s="6"/>
      <c r="V64" s="6"/>
      <c r="W64" s="6"/>
      <c r="X64" s="6"/>
    </row>
    <row r="65" spans="1:24" ht="15.75" customHeight="1" x14ac:dyDescent="0.2">
      <c r="A65" s="10">
        <v>40187</v>
      </c>
      <c r="B65" s="7" t="s">
        <v>146</v>
      </c>
      <c r="C65" s="7" t="s">
        <v>8</v>
      </c>
      <c r="D65" s="7" t="s">
        <v>170</v>
      </c>
      <c r="E65" s="7" t="s">
        <v>165</v>
      </c>
      <c r="F65" s="8">
        <v>3</v>
      </c>
      <c r="G65" s="8" t="s">
        <v>21</v>
      </c>
      <c r="H65" s="43">
        <v>1.92</v>
      </c>
      <c r="I65" s="11">
        <v>0.25</v>
      </c>
      <c r="J65" s="7" t="s">
        <v>404</v>
      </c>
      <c r="K65" s="9" t="str">
        <f t="shared" si="0"/>
        <v>-36%</v>
      </c>
      <c r="L65" s="9" t="str">
        <f t="shared" si="1"/>
        <v>?</v>
      </c>
      <c r="M65" s="9">
        <f t="shared" si="2"/>
        <v>-0.36000000000000004</v>
      </c>
      <c r="N65" s="4">
        <f t="shared" si="3"/>
        <v>-1</v>
      </c>
      <c r="O65" s="5" t="str">
        <f t="shared" si="4"/>
        <v>Mica (Punta Alta, Buenos Aires): Fibertel 3 / ?. Medido: 1,92 / 0,25. Diferencia: -36% / ?</v>
      </c>
      <c r="P65" s="5" t="str">
        <f t="shared" si="5"/>
        <v>Punta Alta, Buenos Aires, Argentina</v>
      </c>
      <c r="Q65" s="6"/>
      <c r="R65" s="6"/>
      <c r="S65" s="6"/>
      <c r="T65" s="6"/>
      <c r="U65" s="6"/>
      <c r="V65" s="6"/>
      <c r="W65" s="6"/>
      <c r="X65" s="6"/>
    </row>
    <row r="66" spans="1:24" ht="15.75" customHeight="1" x14ac:dyDescent="0.2">
      <c r="A66" s="10">
        <v>40399</v>
      </c>
      <c r="B66" s="7" t="s">
        <v>229</v>
      </c>
      <c r="C66" s="7" t="s">
        <v>8</v>
      </c>
      <c r="D66" s="7" t="s">
        <v>9</v>
      </c>
      <c r="E66" s="7" t="s">
        <v>165</v>
      </c>
      <c r="F66" s="7">
        <v>3</v>
      </c>
      <c r="G66" s="7" t="s">
        <v>21</v>
      </c>
      <c r="H66" s="43">
        <v>2</v>
      </c>
      <c r="I66" s="7">
        <v>0.17</v>
      </c>
      <c r="J66" s="7" t="s">
        <v>404</v>
      </c>
      <c r="K66" s="9" t="str">
        <f t="shared" ref="K66:K129" si="6">IFERROR(TEXT(((H66-F66)/F66),"#%"),"?")</f>
        <v>-33%</v>
      </c>
      <c r="L66" s="9" t="str">
        <f t="shared" ref="L66:L129" si="7">IFERROR(TEXT(((I66-G66)/G66),"#%"),"?")</f>
        <v>?</v>
      </c>
      <c r="M66" s="9">
        <f t="shared" ref="M66:M129" si="8">(H66-F66)/F66</f>
        <v>-0.33333333333333331</v>
      </c>
      <c r="N66" s="4">
        <f t="shared" ref="N66:N129" si="9">IF((M66&lt;-0.33),-1,IF((M66&lt;0),0,1))</f>
        <v>-1</v>
      </c>
      <c r="O66" s="5" t="str">
        <f t="shared" ref="O66:O129" si="10">(((((((((((((((((B66&amp;" (")&amp;D66)&amp;", ")&amp;C66)&amp;"): ")&amp;E66)&amp;" ")&amp;F66)&amp;" / ")&amp;G66)&amp;". Medido: ")&amp;H66)&amp;" / ")&amp;I66)&amp;". Diferencia: ")&amp;K66)&amp;" / ")&amp;L66</f>
        <v>Max (Bahía Blanca, Buenos Aires): Fibertel 3 / ?. Medido: 2 / 0,17. Diferencia: -33% / ?</v>
      </c>
      <c r="P66" s="5" t="str">
        <f t="shared" ref="P66:P129" si="11">(((D66&amp;", ")&amp;C66)&amp;", ")&amp;J66</f>
        <v>Bahía Blanca, Buenos Aires, Argentina</v>
      </c>
      <c r="Q66" s="6"/>
      <c r="R66" s="6"/>
      <c r="S66" s="6"/>
      <c r="T66" s="6"/>
      <c r="U66" s="6"/>
      <c r="V66" s="6"/>
      <c r="W66" s="6"/>
      <c r="X66" s="6"/>
    </row>
    <row r="67" spans="1:24" ht="15.75" customHeight="1" x14ac:dyDescent="0.2">
      <c r="A67" s="10">
        <v>40187</v>
      </c>
      <c r="B67" s="7" t="s">
        <v>91</v>
      </c>
      <c r="C67" s="7" t="s">
        <v>8</v>
      </c>
      <c r="D67" s="7" t="s">
        <v>5</v>
      </c>
      <c r="E67" s="7" t="s">
        <v>259</v>
      </c>
      <c r="F67" s="8">
        <v>3</v>
      </c>
      <c r="G67" s="8" t="s">
        <v>21</v>
      </c>
      <c r="H67" s="43">
        <v>2.02</v>
      </c>
      <c r="I67" s="11">
        <v>0.21</v>
      </c>
      <c r="J67" s="7" t="s">
        <v>404</v>
      </c>
      <c r="K67" s="9" t="str">
        <f t="shared" si="6"/>
        <v>-33%</v>
      </c>
      <c r="L67" s="9" t="str">
        <f t="shared" si="7"/>
        <v>?</v>
      </c>
      <c r="M67" s="9">
        <f t="shared" si="8"/>
        <v>-0.32666666666666666</v>
      </c>
      <c r="N67" s="4">
        <f t="shared" si="9"/>
        <v>0</v>
      </c>
      <c r="O67" s="5" t="str">
        <f t="shared" si="10"/>
        <v>Vero (Chacabuco, Buenos Aires): Speedy 3 / ?. Medido: 2,02 / 0,21. Diferencia: -33% / ?</v>
      </c>
      <c r="P67" s="5" t="str">
        <f t="shared" si="11"/>
        <v>Chacabuco, Buenos Aires, Argentina</v>
      </c>
      <c r="Q67" s="6"/>
      <c r="R67" s="6"/>
      <c r="S67" s="6"/>
      <c r="T67" s="6"/>
      <c r="U67" s="6"/>
      <c r="V67" s="6"/>
      <c r="W67" s="6"/>
      <c r="X67" s="6"/>
    </row>
    <row r="68" spans="1:24" ht="15.75" customHeight="1" x14ac:dyDescent="0.2">
      <c r="A68" s="10">
        <v>40187</v>
      </c>
      <c r="B68" s="7" t="s">
        <v>110</v>
      </c>
      <c r="C68" s="7" t="s">
        <v>8</v>
      </c>
      <c r="D68" s="7" t="s">
        <v>33</v>
      </c>
      <c r="E68" s="7" t="s">
        <v>165</v>
      </c>
      <c r="F68" s="8">
        <v>2</v>
      </c>
      <c r="G68" s="8" t="s">
        <v>21</v>
      </c>
      <c r="H68" s="43">
        <v>2.02</v>
      </c>
      <c r="I68" s="11">
        <v>0.25</v>
      </c>
      <c r="J68" s="7" t="s">
        <v>404</v>
      </c>
      <c r="K68" s="9" t="str">
        <f t="shared" si="6"/>
        <v>1%</v>
      </c>
      <c r="L68" s="9" t="str">
        <f t="shared" si="7"/>
        <v>?</v>
      </c>
      <c r="M68" s="9">
        <f t="shared" si="8"/>
        <v>1.0000000000000009E-2</v>
      </c>
      <c r="N68" s="4">
        <f t="shared" si="9"/>
        <v>1</v>
      </c>
      <c r="O68" s="5" t="str">
        <f t="shared" si="10"/>
        <v>Leonardo (Monte Grande, Buenos Aires): Fibertel 2 / ?. Medido: 2,02 / 0,25. Diferencia: 1% / ?</v>
      </c>
      <c r="P68" s="5" t="str">
        <f t="shared" si="11"/>
        <v>Monte Grande, Buenos Aires, Argentina</v>
      </c>
      <c r="Q68" s="6"/>
      <c r="R68" s="6"/>
      <c r="S68" s="6"/>
      <c r="T68" s="6"/>
      <c r="U68" s="6"/>
      <c r="V68" s="6"/>
      <c r="W68" s="6"/>
      <c r="X68" s="6"/>
    </row>
    <row r="69" spans="1:24" ht="15.75" customHeight="1" x14ac:dyDescent="0.2">
      <c r="A69" s="10">
        <v>40187</v>
      </c>
      <c r="B69" s="7" t="s">
        <v>437</v>
      </c>
      <c r="C69" s="7" t="s">
        <v>8</v>
      </c>
      <c r="D69" s="7" t="s">
        <v>347</v>
      </c>
      <c r="E69" s="7" t="s">
        <v>165</v>
      </c>
      <c r="F69" s="8">
        <v>3</v>
      </c>
      <c r="G69" s="8" t="s">
        <v>21</v>
      </c>
      <c r="H69" s="43">
        <v>2.17</v>
      </c>
      <c r="I69" s="11">
        <v>0.25</v>
      </c>
      <c r="J69" s="7" t="s">
        <v>404</v>
      </c>
      <c r="K69" s="9" t="str">
        <f t="shared" si="6"/>
        <v>-28%</v>
      </c>
      <c r="L69" s="9" t="str">
        <f t="shared" si="7"/>
        <v>?</v>
      </c>
      <c r="M69" s="9">
        <f t="shared" si="8"/>
        <v>-0.27666666666666667</v>
      </c>
      <c r="N69" s="4">
        <f t="shared" si="9"/>
        <v>0</v>
      </c>
      <c r="O69" s="5" t="str">
        <f t="shared" si="10"/>
        <v>Hugo (Mercedes, Buenos Aires): Fibertel 3 / ?. Medido: 2,17 / 0,25. Diferencia: -28% / ?</v>
      </c>
      <c r="P69" s="5" t="str">
        <f t="shared" si="11"/>
        <v>Mercedes, Buenos Aires, Argentina</v>
      </c>
      <c r="Q69" s="6"/>
      <c r="R69" s="6"/>
      <c r="S69" s="6"/>
      <c r="T69" s="6"/>
      <c r="U69" s="6"/>
      <c r="V69" s="6"/>
      <c r="W69" s="6"/>
      <c r="X69" s="6"/>
    </row>
    <row r="70" spans="1:24" ht="15.75" customHeight="1" x14ac:dyDescent="0.2">
      <c r="A70" s="10">
        <v>40187</v>
      </c>
      <c r="B70" s="7" t="s">
        <v>425</v>
      </c>
      <c r="C70" s="7" t="s">
        <v>8</v>
      </c>
      <c r="D70" s="7" t="s">
        <v>25</v>
      </c>
      <c r="E70" s="7" t="s">
        <v>403</v>
      </c>
      <c r="F70" s="8">
        <v>2.5</v>
      </c>
      <c r="G70" s="8" t="s">
        <v>21</v>
      </c>
      <c r="H70" s="43">
        <v>2.2000000000000002</v>
      </c>
      <c r="I70" s="11">
        <v>0.21</v>
      </c>
      <c r="J70" s="7" t="s">
        <v>404</v>
      </c>
      <c r="K70" s="9" t="str">
        <f t="shared" si="6"/>
        <v>-12%</v>
      </c>
      <c r="L70" s="9" t="str">
        <f t="shared" si="7"/>
        <v>?</v>
      </c>
      <c r="M70" s="9">
        <f t="shared" si="8"/>
        <v>-0.11999999999999993</v>
      </c>
      <c r="N70" s="4">
        <f t="shared" si="9"/>
        <v>0</v>
      </c>
      <c r="O70" s="5" t="str">
        <f t="shared" si="10"/>
        <v>Gedece (Zona Norte, Buenos Aires): Ciudad 2,5 / ?. Medido: 2,2 / 0,21. Diferencia: -12% / ?</v>
      </c>
      <c r="P70" s="5" t="str">
        <f t="shared" si="11"/>
        <v>Zona Norte, Buenos Aires, Argentina</v>
      </c>
      <c r="Q70" s="6" t="s">
        <v>461</v>
      </c>
      <c r="R70" s="6"/>
      <c r="S70" s="6"/>
      <c r="T70" s="6"/>
      <c r="U70" s="6"/>
      <c r="V70" s="6"/>
      <c r="W70" s="6"/>
      <c r="X70" s="6"/>
    </row>
    <row r="71" spans="1:24" ht="15.75" customHeight="1" x14ac:dyDescent="0.2">
      <c r="A71" s="10">
        <v>40187</v>
      </c>
      <c r="B71" s="7" t="s">
        <v>49</v>
      </c>
      <c r="C71" s="7" t="s">
        <v>8</v>
      </c>
      <c r="D71" s="7" t="s">
        <v>279</v>
      </c>
      <c r="E71" s="7" t="s">
        <v>165</v>
      </c>
      <c r="F71" s="8">
        <v>3</v>
      </c>
      <c r="G71" s="8" t="s">
        <v>21</v>
      </c>
      <c r="H71" s="43">
        <v>2.21</v>
      </c>
      <c r="I71" s="11">
        <v>0.25</v>
      </c>
      <c r="J71" s="7" t="s">
        <v>404</v>
      </c>
      <c r="K71" s="9" t="str">
        <f t="shared" si="6"/>
        <v>-26%</v>
      </c>
      <c r="L71" s="9" t="str">
        <f t="shared" si="7"/>
        <v>?</v>
      </c>
      <c r="M71" s="9">
        <f t="shared" si="8"/>
        <v>-0.26333333333333336</v>
      </c>
      <c r="N71" s="4">
        <f t="shared" si="9"/>
        <v>0</v>
      </c>
      <c r="O71" s="5" t="str">
        <f t="shared" si="10"/>
        <v>Nor Bert (Villa Urquiza, Buenos Aires): Fibertel 3 / ?. Medido: 2,21 / 0,25. Diferencia: -26% / ?</v>
      </c>
      <c r="P71" s="5" t="str">
        <f t="shared" si="11"/>
        <v>Villa Urquiza, Buenos Aires, Argentina</v>
      </c>
      <c r="Q71" s="6"/>
      <c r="R71" s="6"/>
      <c r="S71" s="6"/>
      <c r="T71" s="6"/>
      <c r="U71" s="6"/>
      <c r="V71" s="6"/>
      <c r="W71" s="6"/>
      <c r="X71" s="6"/>
    </row>
    <row r="72" spans="1:24" ht="15.75" customHeight="1" x14ac:dyDescent="0.2">
      <c r="A72" s="10">
        <v>40422</v>
      </c>
      <c r="B72" s="7" t="s">
        <v>187</v>
      </c>
      <c r="C72" s="7" t="s">
        <v>8</v>
      </c>
      <c r="D72" s="7" t="s">
        <v>255</v>
      </c>
      <c r="E72" s="7" t="s">
        <v>47</v>
      </c>
      <c r="F72" s="8">
        <v>2</v>
      </c>
      <c r="G72" s="8" t="s">
        <v>21</v>
      </c>
      <c r="H72" s="43">
        <v>2.21</v>
      </c>
      <c r="I72" s="11">
        <v>0.23</v>
      </c>
      <c r="J72" s="7" t="s">
        <v>404</v>
      </c>
      <c r="K72" s="9" t="str">
        <f t="shared" si="6"/>
        <v>11%</v>
      </c>
      <c r="L72" s="9" t="str">
        <f t="shared" si="7"/>
        <v>?</v>
      </c>
      <c r="M72" s="9">
        <f t="shared" si="8"/>
        <v>0.10499999999999998</v>
      </c>
      <c r="N72" s="4">
        <f t="shared" si="9"/>
        <v>1</v>
      </c>
      <c r="O72" s="5" t="str">
        <f t="shared" si="10"/>
        <v>Claudio (Bella Vista, Buenos Aires): Telered 2 / ?. Medido: 2,21 / 0,23. Diferencia: 11% / ?</v>
      </c>
      <c r="P72" s="5" t="str">
        <f t="shared" si="11"/>
        <v>Bella Vista, Buenos Aires, Argentina</v>
      </c>
      <c r="Q72" s="6" t="s">
        <v>461</v>
      </c>
      <c r="R72" s="6"/>
      <c r="S72" s="6"/>
      <c r="T72" s="6"/>
      <c r="U72" s="6"/>
      <c r="V72" s="6"/>
      <c r="W72" s="6"/>
      <c r="X72" s="6"/>
    </row>
    <row r="73" spans="1:24" ht="15.75" customHeight="1" x14ac:dyDescent="0.2">
      <c r="A73" s="10">
        <v>40187</v>
      </c>
      <c r="B73" s="7" t="s">
        <v>51</v>
      </c>
      <c r="C73" s="7" t="s">
        <v>8</v>
      </c>
      <c r="D73" s="7" t="s">
        <v>311</v>
      </c>
      <c r="E73" s="7" t="s">
        <v>259</v>
      </c>
      <c r="F73" s="8">
        <v>5</v>
      </c>
      <c r="G73" s="8">
        <v>0.25600000000000001</v>
      </c>
      <c r="H73" s="43">
        <v>2.2400000000000002</v>
      </c>
      <c r="I73" s="11">
        <v>0.43</v>
      </c>
      <c r="J73" s="7" t="s">
        <v>404</v>
      </c>
      <c r="K73" s="9" t="str">
        <f t="shared" si="6"/>
        <v>-55%</v>
      </c>
      <c r="L73" s="9" t="str">
        <f t="shared" si="7"/>
        <v>68%</v>
      </c>
      <c r="M73" s="9">
        <f t="shared" si="8"/>
        <v>-0.55199999999999994</v>
      </c>
      <c r="N73" s="4">
        <f t="shared" si="9"/>
        <v>-1</v>
      </c>
      <c r="O73" s="5" t="str">
        <f t="shared" si="10"/>
        <v>Gaston (Olavarría, Buenos Aires): Speedy 5 / 0,256. Medido: 2,24 / 0,43. Diferencia: -55% / 68%</v>
      </c>
      <c r="P73" s="5" t="str">
        <f t="shared" si="11"/>
        <v>Olavarría, Buenos Aires, Argentina</v>
      </c>
      <c r="Q73" s="6"/>
      <c r="R73" s="6"/>
      <c r="S73" s="6"/>
      <c r="T73" s="6"/>
      <c r="U73" s="6"/>
      <c r="V73" s="6"/>
      <c r="W73" s="6"/>
      <c r="X73" s="6"/>
    </row>
    <row r="74" spans="1:24" ht="15.75" customHeight="1" x14ac:dyDescent="0.2">
      <c r="A74" s="7"/>
      <c r="B74" s="7" t="s">
        <v>202</v>
      </c>
      <c r="C74" s="7" t="s">
        <v>8</v>
      </c>
      <c r="D74" s="7" t="s">
        <v>311</v>
      </c>
      <c r="E74" s="7" t="s">
        <v>165</v>
      </c>
      <c r="F74" s="7">
        <v>3</v>
      </c>
      <c r="G74" s="7">
        <v>0.25600000000000001</v>
      </c>
      <c r="H74" s="43">
        <v>2.27</v>
      </c>
      <c r="I74" s="7">
        <v>0.22</v>
      </c>
      <c r="J74" s="7" t="s">
        <v>404</v>
      </c>
      <c r="K74" s="9" t="str">
        <f t="shared" si="6"/>
        <v>-24%</v>
      </c>
      <c r="L74" s="9" t="str">
        <f t="shared" si="7"/>
        <v>-14%</v>
      </c>
      <c r="M74" s="9">
        <f t="shared" si="8"/>
        <v>-0.24333333333333332</v>
      </c>
      <c r="N74" s="4">
        <f t="shared" si="9"/>
        <v>0</v>
      </c>
      <c r="O74" s="5" t="str">
        <f t="shared" si="10"/>
        <v>Chapu (Olavarría, Buenos Aires): Fibertel 3 / 0,256. Medido: 2,27 / 0,22. Diferencia: -24% / -14%</v>
      </c>
      <c r="P74" s="5" t="str">
        <f t="shared" si="11"/>
        <v>Olavarría, Buenos Aires, Argentina</v>
      </c>
      <c r="Q74" s="6"/>
      <c r="R74" s="6"/>
      <c r="S74" s="6"/>
      <c r="T74" s="6"/>
      <c r="U74" s="6"/>
      <c r="V74" s="6"/>
      <c r="W74" s="6"/>
      <c r="X74" s="6"/>
    </row>
    <row r="75" spans="1:24" ht="15.75" customHeight="1" x14ac:dyDescent="0.2">
      <c r="A75" s="10">
        <v>40421</v>
      </c>
      <c r="B75" s="7" t="s">
        <v>138</v>
      </c>
      <c r="C75" s="7" t="s">
        <v>8</v>
      </c>
      <c r="D75" s="7" t="s">
        <v>414</v>
      </c>
      <c r="E75" s="7" t="s">
        <v>259</v>
      </c>
      <c r="F75" s="8">
        <v>1</v>
      </c>
      <c r="G75" s="8" t="s">
        <v>21</v>
      </c>
      <c r="H75" s="43">
        <v>2.34</v>
      </c>
      <c r="I75" s="11">
        <v>0.47</v>
      </c>
      <c r="J75" s="7" t="s">
        <v>404</v>
      </c>
      <c r="K75" s="9" t="str">
        <f t="shared" si="6"/>
        <v>134%</v>
      </c>
      <c r="L75" s="9" t="str">
        <f t="shared" si="7"/>
        <v>?</v>
      </c>
      <c r="M75" s="9">
        <f t="shared" si="8"/>
        <v>1.3399999999999999</v>
      </c>
      <c r="N75" s="4">
        <f t="shared" si="9"/>
        <v>1</v>
      </c>
      <c r="O75" s="5" t="str">
        <f t="shared" si="10"/>
        <v>Damián (Gonzalez Catán, Buenos Aires): Speedy 1 / ?. Medido: 2,34 / 0,47. Diferencia: 134% / ?</v>
      </c>
      <c r="P75" s="5" t="str">
        <f t="shared" si="11"/>
        <v>Gonzalez Catán, Buenos Aires, Argentina</v>
      </c>
      <c r="Q75" s="6"/>
      <c r="R75" s="6"/>
      <c r="S75" s="6"/>
      <c r="T75" s="6"/>
      <c r="U75" s="6"/>
      <c r="V75" s="6"/>
      <c r="W75" s="6"/>
      <c r="X75" s="6"/>
    </row>
    <row r="76" spans="1:24" ht="15.75" customHeight="1" x14ac:dyDescent="0.2">
      <c r="A76" s="10">
        <v>40187</v>
      </c>
      <c r="B76" s="7" t="s">
        <v>219</v>
      </c>
      <c r="C76" s="7" t="s">
        <v>8</v>
      </c>
      <c r="D76" s="7" t="s">
        <v>239</v>
      </c>
      <c r="E76" s="7" t="s">
        <v>165</v>
      </c>
      <c r="F76" s="8">
        <v>3</v>
      </c>
      <c r="G76" s="8">
        <v>0.25600000000000001</v>
      </c>
      <c r="H76" s="43">
        <v>2.35</v>
      </c>
      <c r="I76" s="11">
        <v>0.25</v>
      </c>
      <c r="J76" s="7" t="s">
        <v>404</v>
      </c>
      <c r="K76" s="9" t="str">
        <f t="shared" si="6"/>
        <v>-22%</v>
      </c>
      <c r="L76" s="9" t="str">
        <f t="shared" si="7"/>
        <v>-2%</v>
      </c>
      <c r="M76" s="9">
        <f t="shared" si="8"/>
        <v>-0.21666666666666665</v>
      </c>
      <c r="N76" s="4">
        <f t="shared" si="9"/>
        <v>0</v>
      </c>
      <c r="O76" s="5" t="str">
        <f t="shared" si="10"/>
        <v>Aegislaetis (Parque Patricios, Buenos Aires): Fibertel 3 / 0,256. Medido: 2,35 / 0,25. Diferencia: -22% / -2%</v>
      </c>
      <c r="P76" s="5" t="str">
        <f t="shared" si="11"/>
        <v>Parque Patricios, Buenos Aires, Argentina</v>
      </c>
      <c r="Q76" s="6"/>
      <c r="R76" s="6"/>
      <c r="S76" s="6"/>
      <c r="T76" s="6"/>
      <c r="U76" s="6"/>
      <c r="V76" s="6"/>
      <c r="W76" s="6"/>
      <c r="X76" s="6"/>
    </row>
    <row r="77" spans="1:24" ht="15.75" customHeight="1" x14ac:dyDescent="0.2">
      <c r="A77" s="10">
        <v>40187</v>
      </c>
      <c r="B77" s="7" t="s">
        <v>320</v>
      </c>
      <c r="C77" s="7" t="s">
        <v>8</v>
      </c>
      <c r="D77" s="7" t="s">
        <v>171</v>
      </c>
      <c r="E77" s="7" t="s">
        <v>165</v>
      </c>
      <c r="F77" s="8">
        <v>3</v>
      </c>
      <c r="G77" s="8">
        <v>0.25600000000000001</v>
      </c>
      <c r="H77" s="43">
        <v>2.35</v>
      </c>
      <c r="I77" s="11">
        <v>0.25</v>
      </c>
      <c r="J77" s="7" t="s">
        <v>404</v>
      </c>
      <c r="K77" s="9" t="str">
        <f t="shared" si="6"/>
        <v>-22%</v>
      </c>
      <c r="L77" s="9" t="str">
        <f t="shared" si="7"/>
        <v>-2%</v>
      </c>
      <c r="M77" s="9">
        <f t="shared" si="8"/>
        <v>-0.21666666666666665</v>
      </c>
      <c r="N77" s="4">
        <f t="shared" si="9"/>
        <v>0</v>
      </c>
      <c r="O77" s="5" t="str">
        <f t="shared" si="10"/>
        <v>Rafael (San Pedro, Buenos Aires): Fibertel 3 / 0,256. Medido: 2,35 / 0,25. Diferencia: -22% / -2%</v>
      </c>
      <c r="P77" s="5" t="str">
        <f t="shared" si="11"/>
        <v>San Pedro, Buenos Aires, Argentina</v>
      </c>
      <c r="Q77" s="6"/>
      <c r="R77" s="6"/>
      <c r="S77" s="6"/>
      <c r="T77" s="6"/>
      <c r="U77" s="6"/>
      <c r="V77" s="6"/>
      <c r="W77" s="6"/>
      <c r="X77" s="6"/>
    </row>
    <row r="78" spans="1:24" ht="15.75" customHeight="1" x14ac:dyDescent="0.2">
      <c r="A78" s="7"/>
      <c r="B78" s="7" t="s">
        <v>189</v>
      </c>
      <c r="C78" s="7" t="s">
        <v>8</v>
      </c>
      <c r="D78" s="7" t="s">
        <v>103</v>
      </c>
      <c r="E78" s="7" t="s">
        <v>165</v>
      </c>
      <c r="F78" s="7">
        <v>3</v>
      </c>
      <c r="G78" s="7">
        <v>3</v>
      </c>
      <c r="H78" s="43">
        <v>2.39</v>
      </c>
      <c r="I78" s="7">
        <v>0.25</v>
      </c>
      <c r="J78" s="7" t="s">
        <v>404</v>
      </c>
      <c r="K78" s="9" t="str">
        <f t="shared" si="6"/>
        <v>-20%</v>
      </c>
      <c r="L78" s="9" t="str">
        <f t="shared" si="7"/>
        <v>-92%</v>
      </c>
      <c r="M78" s="9">
        <f t="shared" si="8"/>
        <v>-0.20333333333333328</v>
      </c>
      <c r="N78" s="4">
        <f t="shared" si="9"/>
        <v>0</v>
      </c>
      <c r="O78" s="5" t="str">
        <f t="shared" si="10"/>
        <v>German (Quilmes, Buenos Aires): Fibertel 3 / 3. Medido: 2,39 / 0,25. Diferencia: -20% / -92%</v>
      </c>
      <c r="P78" s="5" t="str">
        <f t="shared" si="11"/>
        <v>Quilmes, Buenos Aires, Argentina</v>
      </c>
      <c r="Q78" s="6"/>
      <c r="R78" s="6"/>
      <c r="S78" s="6"/>
      <c r="T78" s="6"/>
      <c r="U78" s="6"/>
      <c r="V78" s="6"/>
      <c r="W78" s="6"/>
      <c r="X78" s="6"/>
    </row>
    <row r="79" spans="1:24" ht="15.75" customHeight="1" x14ac:dyDescent="0.2">
      <c r="A79" s="7"/>
      <c r="B79" s="7" t="s">
        <v>73</v>
      </c>
      <c r="C79" s="7" t="s">
        <v>8</v>
      </c>
      <c r="D79" s="7" t="s">
        <v>150</v>
      </c>
      <c r="E79" s="7" t="s">
        <v>165</v>
      </c>
      <c r="F79" s="7">
        <v>2.5</v>
      </c>
      <c r="G79" s="8" t="s">
        <v>21</v>
      </c>
      <c r="H79" s="43">
        <v>2.4700000000000002</v>
      </c>
      <c r="I79" s="11">
        <v>0.23</v>
      </c>
      <c r="J79" s="7" t="s">
        <v>404</v>
      </c>
      <c r="K79" s="9" t="str">
        <f t="shared" si="6"/>
        <v>-1%</v>
      </c>
      <c r="L79" s="9" t="str">
        <f t="shared" si="7"/>
        <v>?</v>
      </c>
      <c r="M79" s="9">
        <f t="shared" si="8"/>
        <v>-1.1999999999999922E-2</v>
      </c>
      <c r="N79" s="4">
        <f t="shared" si="9"/>
        <v>0</v>
      </c>
      <c r="O79" s="5" t="str">
        <f t="shared" si="10"/>
        <v>Mariano (Ciudadela, Buenos Aires): Fibertel 2,5 / ?. Medido: 2,47 / 0,23. Diferencia: -1% / ?</v>
      </c>
      <c r="P79" s="5" t="str">
        <f t="shared" si="11"/>
        <v>Ciudadela, Buenos Aires, Argentina</v>
      </c>
      <c r="Q79" s="6"/>
      <c r="R79" s="6"/>
      <c r="S79" s="6"/>
      <c r="T79" s="6"/>
      <c r="U79" s="6"/>
      <c r="V79" s="6"/>
      <c r="W79" s="6"/>
      <c r="X79" s="6"/>
    </row>
    <row r="80" spans="1:24" ht="15.75" customHeight="1" x14ac:dyDescent="0.2">
      <c r="A80" s="7"/>
      <c r="B80" s="7" t="s">
        <v>132</v>
      </c>
      <c r="C80" s="7" t="s">
        <v>8</v>
      </c>
      <c r="D80" s="7" t="s">
        <v>291</v>
      </c>
      <c r="E80" s="7" t="s">
        <v>259</v>
      </c>
      <c r="F80" s="7">
        <v>3</v>
      </c>
      <c r="G80" s="8" t="s">
        <v>21</v>
      </c>
      <c r="H80" s="43">
        <v>2.4900000000000002</v>
      </c>
      <c r="I80" s="11">
        <v>0.34</v>
      </c>
      <c r="J80" s="7" t="s">
        <v>404</v>
      </c>
      <c r="K80" s="9" t="str">
        <f t="shared" si="6"/>
        <v>-17%</v>
      </c>
      <c r="L80" s="9" t="str">
        <f t="shared" si="7"/>
        <v>?</v>
      </c>
      <c r="M80" s="9">
        <f t="shared" si="8"/>
        <v>-0.16999999999999993</v>
      </c>
      <c r="N80" s="4">
        <f t="shared" si="9"/>
        <v>0</v>
      </c>
      <c r="O80" s="5" t="str">
        <f t="shared" si="10"/>
        <v>Agustin (Mar del Plata, Buenos Aires): Speedy 3 / ?. Medido: 2,49 / 0,34. Diferencia: -17% / ?</v>
      </c>
      <c r="P80" s="5" t="str">
        <f t="shared" si="11"/>
        <v>Mar del Plata, Buenos Aires, Argentina</v>
      </c>
      <c r="Q80" s="6"/>
      <c r="R80" s="6"/>
      <c r="S80" s="6"/>
      <c r="T80" s="6"/>
      <c r="U80" s="6"/>
      <c r="V80" s="6"/>
      <c r="W80" s="6"/>
      <c r="X80" s="6"/>
    </row>
    <row r="81" spans="1:24" ht="15.75" customHeight="1" x14ac:dyDescent="0.2">
      <c r="A81" s="7"/>
      <c r="B81" s="7" t="s">
        <v>135</v>
      </c>
      <c r="C81" s="7" t="s">
        <v>8</v>
      </c>
      <c r="D81" s="7" t="s">
        <v>337</v>
      </c>
      <c r="E81" s="7" t="s">
        <v>259</v>
      </c>
      <c r="F81" s="7">
        <v>3</v>
      </c>
      <c r="G81" s="8">
        <v>0.51200000000000001</v>
      </c>
      <c r="H81" s="43">
        <v>2.4900000000000002</v>
      </c>
      <c r="I81" s="11">
        <v>0.41</v>
      </c>
      <c r="J81" s="7" t="s">
        <v>404</v>
      </c>
      <c r="K81" s="9" t="str">
        <f t="shared" si="6"/>
        <v>-17%</v>
      </c>
      <c r="L81" s="9" t="str">
        <f t="shared" si="7"/>
        <v>-20%</v>
      </c>
      <c r="M81" s="9">
        <f t="shared" si="8"/>
        <v>-0.16999999999999993</v>
      </c>
      <c r="N81" s="4">
        <f t="shared" si="9"/>
        <v>0</v>
      </c>
      <c r="O81" s="5" t="str">
        <f t="shared" si="10"/>
        <v>Matias (La Plata, Buenos Aires): Speedy 3 / 0,512. Medido: 2,49 / 0,41. Diferencia: -17% / -20%</v>
      </c>
      <c r="P81" s="5" t="str">
        <f t="shared" si="11"/>
        <v>La Plata, Buenos Aires, Argentina</v>
      </c>
      <c r="Q81" s="6"/>
      <c r="R81" s="6"/>
      <c r="S81" s="6"/>
      <c r="T81" s="6"/>
      <c r="U81" s="6"/>
      <c r="V81" s="6"/>
      <c r="W81" s="6"/>
      <c r="X81" s="6"/>
    </row>
    <row r="82" spans="1:24" ht="15.75" customHeight="1" x14ac:dyDescent="0.2">
      <c r="A82" s="7"/>
      <c r="B82" s="7" t="s">
        <v>73</v>
      </c>
      <c r="C82" s="7" t="s">
        <v>8</v>
      </c>
      <c r="D82" s="7" t="s">
        <v>43</v>
      </c>
      <c r="E82" s="7" t="s">
        <v>165</v>
      </c>
      <c r="F82" s="7">
        <v>3</v>
      </c>
      <c r="G82" s="8" t="s">
        <v>21</v>
      </c>
      <c r="H82" s="43">
        <v>2.5099999999999998</v>
      </c>
      <c r="I82" s="7">
        <v>0.25</v>
      </c>
      <c r="J82" s="7" t="s">
        <v>404</v>
      </c>
      <c r="K82" s="9" t="str">
        <f t="shared" si="6"/>
        <v>-16%</v>
      </c>
      <c r="L82" s="9" t="str">
        <f t="shared" si="7"/>
        <v>?</v>
      </c>
      <c r="M82" s="9">
        <f t="shared" si="8"/>
        <v>-0.16333333333333341</v>
      </c>
      <c r="N82" s="4">
        <f t="shared" si="9"/>
        <v>0</v>
      </c>
      <c r="O82" s="5" t="str">
        <f t="shared" si="10"/>
        <v>Mariano (Parque Avellaneda, Buenos Aires): Fibertel 3 / ?. Medido: 2,51 / 0,25. Diferencia: -16% / ?</v>
      </c>
      <c r="P82" s="5" t="str">
        <f t="shared" si="11"/>
        <v>Parque Avellaneda, Buenos Aires, Argentina</v>
      </c>
      <c r="Q82" s="6"/>
      <c r="R82" s="6"/>
      <c r="S82" s="6"/>
      <c r="T82" s="6"/>
      <c r="U82" s="6"/>
      <c r="V82" s="6"/>
      <c r="W82" s="6"/>
      <c r="X82" s="6"/>
    </row>
    <row r="83" spans="1:24" ht="15.75" customHeight="1" x14ac:dyDescent="0.2">
      <c r="A83" s="10">
        <v>40187</v>
      </c>
      <c r="B83" s="7" t="s">
        <v>335</v>
      </c>
      <c r="C83" s="7" t="s">
        <v>8</v>
      </c>
      <c r="D83" s="7" t="s">
        <v>105</v>
      </c>
      <c r="E83" s="7" t="s">
        <v>177</v>
      </c>
      <c r="F83" s="8">
        <v>3</v>
      </c>
      <c r="G83" s="8" t="s">
        <v>21</v>
      </c>
      <c r="H83" s="43">
        <v>2.52</v>
      </c>
      <c r="I83" s="11">
        <v>0.21</v>
      </c>
      <c r="J83" s="7" t="s">
        <v>404</v>
      </c>
      <c r="K83" s="9" t="str">
        <f t="shared" si="6"/>
        <v>-16%</v>
      </c>
      <c r="L83" s="9" t="str">
        <f t="shared" si="7"/>
        <v>?</v>
      </c>
      <c r="M83" s="9">
        <f t="shared" si="8"/>
        <v>-0.16</v>
      </c>
      <c r="N83" s="4">
        <f t="shared" si="9"/>
        <v>0</v>
      </c>
      <c r="O83" s="5" t="str">
        <f t="shared" si="10"/>
        <v>Federico (Villa Pueyrredon, Buenos Aires): Arnet 3 / ?. Medido: 2,52 / 0,21. Diferencia: -16% / ?</v>
      </c>
      <c r="P83" s="5" t="str">
        <f t="shared" si="11"/>
        <v>Villa Pueyrredon, Buenos Aires, Argentina</v>
      </c>
      <c r="Q83" s="6"/>
      <c r="R83" s="6"/>
      <c r="S83" s="6"/>
      <c r="T83" s="6"/>
      <c r="U83" s="6"/>
      <c r="V83" s="6"/>
      <c r="W83" s="6"/>
      <c r="X83" s="6"/>
    </row>
    <row r="84" spans="1:24" ht="15.75" customHeight="1" x14ac:dyDescent="0.2">
      <c r="A84" s="7"/>
      <c r="B84" s="7" t="s">
        <v>297</v>
      </c>
      <c r="C84" s="7" t="s">
        <v>8</v>
      </c>
      <c r="D84" s="7" t="s">
        <v>371</v>
      </c>
      <c r="E84" s="7" t="s">
        <v>259</v>
      </c>
      <c r="F84" s="7">
        <v>1</v>
      </c>
      <c r="G84" s="7">
        <v>0.51200000000000001</v>
      </c>
      <c r="H84" s="43">
        <v>2.5499999999999998</v>
      </c>
      <c r="I84" s="7">
        <v>0.41</v>
      </c>
      <c r="J84" s="7" t="s">
        <v>404</v>
      </c>
      <c r="K84" s="9" t="str">
        <f t="shared" si="6"/>
        <v>155%</v>
      </c>
      <c r="L84" s="9" t="str">
        <f t="shared" si="7"/>
        <v>-20%</v>
      </c>
      <c r="M84" s="9">
        <f t="shared" si="8"/>
        <v>1.5499999999999998</v>
      </c>
      <c r="N84" s="4">
        <f t="shared" si="9"/>
        <v>1</v>
      </c>
      <c r="O84" s="5" t="str">
        <f t="shared" si="10"/>
        <v>Franco (Luján, Buenos Aires): Speedy 1 / 0,512. Medido: 2,55 / 0,41. Diferencia: 155% / -20%</v>
      </c>
      <c r="P84" s="5" t="str">
        <f t="shared" si="11"/>
        <v>Luján, Buenos Aires, Argentina</v>
      </c>
      <c r="Q84" s="6"/>
      <c r="R84" s="6"/>
      <c r="S84" s="6"/>
      <c r="T84" s="6"/>
      <c r="U84" s="6"/>
      <c r="V84" s="6"/>
      <c r="W84" s="6"/>
      <c r="X84" s="6"/>
    </row>
    <row r="85" spans="1:24" ht="15.75" customHeight="1" x14ac:dyDescent="0.2">
      <c r="A85" s="10">
        <v>40421</v>
      </c>
      <c r="B85" s="7" t="s">
        <v>415</v>
      </c>
      <c r="C85" s="7" t="s">
        <v>8</v>
      </c>
      <c r="D85" s="7" t="s">
        <v>266</v>
      </c>
      <c r="E85" s="7" t="s">
        <v>259</v>
      </c>
      <c r="F85" s="8">
        <v>5</v>
      </c>
      <c r="G85" s="8" t="s">
        <v>21</v>
      </c>
      <c r="H85" s="43">
        <v>2.56</v>
      </c>
      <c r="I85" s="11">
        <v>0.45</v>
      </c>
      <c r="J85" s="7" t="s">
        <v>404</v>
      </c>
      <c r="K85" s="9" t="str">
        <f t="shared" si="6"/>
        <v>-49%</v>
      </c>
      <c r="L85" s="9" t="str">
        <f t="shared" si="7"/>
        <v>?</v>
      </c>
      <c r="M85" s="9">
        <f t="shared" si="8"/>
        <v>-0.48799999999999999</v>
      </c>
      <c r="N85" s="4">
        <f t="shared" si="9"/>
        <v>-1</v>
      </c>
      <c r="O85" s="5" t="str">
        <f t="shared" si="10"/>
        <v>Matías (Mataderos, Buenos Aires): Speedy 5 / ?. Medido: 2,56 / 0,45. Diferencia: -49% / ?</v>
      </c>
      <c r="P85" s="5" t="str">
        <f t="shared" si="11"/>
        <v>Mataderos, Buenos Aires, Argentina</v>
      </c>
      <c r="Q85" s="6"/>
      <c r="R85" s="6"/>
      <c r="S85" s="6"/>
      <c r="T85" s="6"/>
      <c r="U85" s="6"/>
      <c r="V85" s="6"/>
      <c r="W85" s="6"/>
      <c r="X85" s="6"/>
    </row>
    <row r="86" spans="1:24" ht="15.75" customHeight="1" x14ac:dyDescent="0.2">
      <c r="A86" s="7"/>
      <c r="B86" s="7" t="s">
        <v>242</v>
      </c>
      <c r="C86" s="7" t="s">
        <v>8</v>
      </c>
      <c r="D86" s="7" t="s">
        <v>371</v>
      </c>
      <c r="E86" s="7" t="s">
        <v>259</v>
      </c>
      <c r="F86" s="7">
        <v>1</v>
      </c>
      <c r="G86" s="8" t="s">
        <v>21</v>
      </c>
      <c r="H86" s="43">
        <v>2.56</v>
      </c>
      <c r="I86" s="7">
        <v>0.43</v>
      </c>
      <c r="J86" s="7" t="s">
        <v>404</v>
      </c>
      <c r="K86" s="9" t="str">
        <f t="shared" si="6"/>
        <v>156%</v>
      </c>
      <c r="L86" s="9" t="str">
        <f t="shared" si="7"/>
        <v>?</v>
      </c>
      <c r="M86" s="9">
        <f t="shared" si="8"/>
        <v>1.56</v>
      </c>
      <c r="N86" s="4">
        <f t="shared" si="9"/>
        <v>1</v>
      </c>
      <c r="O86" s="5" t="str">
        <f t="shared" si="10"/>
        <v>Gustavo (Luján, Buenos Aires): Speedy 1 / ?. Medido: 2,56 / 0,43. Diferencia: 156% / ?</v>
      </c>
      <c r="P86" s="5" t="str">
        <f t="shared" si="11"/>
        <v>Luján, Buenos Aires, Argentina</v>
      </c>
      <c r="Q86" s="6"/>
      <c r="R86" s="6"/>
      <c r="S86" s="6"/>
      <c r="T86" s="6"/>
      <c r="U86" s="6"/>
      <c r="V86" s="6"/>
      <c r="W86" s="6"/>
      <c r="X86" s="6"/>
    </row>
    <row r="87" spans="1:24" ht="15.75" customHeight="1" x14ac:dyDescent="0.2">
      <c r="A87" s="10">
        <v>40187</v>
      </c>
      <c r="B87" s="7" t="s">
        <v>132</v>
      </c>
      <c r="C87" s="7" t="s">
        <v>8</v>
      </c>
      <c r="D87" s="7" t="s">
        <v>84</v>
      </c>
      <c r="E87" s="7" t="s">
        <v>177</v>
      </c>
      <c r="F87" s="8">
        <v>3</v>
      </c>
      <c r="G87" s="8" t="s">
        <v>21</v>
      </c>
      <c r="H87" s="43">
        <v>2.57</v>
      </c>
      <c r="I87" s="11">
        <v>0.19</v>
      </c>
      <c r="J87" s="7" t="s">
        <v>404</v>
      </c>
      <c r="K87" s="9" t="str">
        <f t="shared" si="6"/>
        <v>-14%</v>
      </c>
      <c r="L87" s="9" t="str">
        <f t="shared" si="7"/>
        <v>?</v>
      </c>
      <c r="M87" s="9">
        <f t="shared" si="8"/>
        <v>-0.1433333333333334</v>
      </c>
      <c r="N87" s="4">
        <f t="shared" si="9"/>
        <v>0</v>
      </c>
      <c r="O87" s="5" t="str">
        <f t="shared" si="10"/>
        <v>Agustin (Coghland, Buenos Aires): Arnet 3 / ?. Medido: 2,57 / 0,19. Diferencia: -14% / ?</v>
      </c>
      <c r="P87" s="5" t="str">
        <f t="shared" si="11"/>
        <v>Coghland, Buenos Aires, Argentina</v>
      </c>
      <c r="Q87" s="6"/>
      <c r="R87" s="6"/>
      <c r="S87" s="6"/>
      <c r="T87" s="6"/>
      <c r="U87" s="6"/>
      <c r="V87" s="6"/>
      <c r="W87" s="6"/>
      <c r="X87" s="6"/>
    </row>
    <row r="88" spans="1:24" ht="15.75" customHeight="1" x14ac:dyDescent="0.2">
      <c r="A88" s="10">
        <v>40187</v>
      </c>
      <c r="B88" s="7" t="s">
        <v>335</v>
      </c>
      <c r="C88" s="7" t="s">
        <v>8</v>
      </c>
      <c r="D88" s="7" t="s">
        <v>396</v>
      </c>
      <c r="E88" s="7" t="s">
        <v>177</v>
      </c>
      <c r="F88" s="8">
        <v>3</v>
      </c>
      <c r="G88" s="8">
        <v>0.51200000000000001</v>
      </c>
      <c r="H88" s="43">
        <v>2.63</v>
      </c>
      <c r="I88" s="11">
        <v>0.2</v>
      </c>
      <c r="J88" s="7" t="s">
        <v>404</v>
      </c>
      <c r="K88" s="9" t="str">
        <f t="shared" si="6"/>
        <v>-12%</v>
      </c>
      <c r="L88" s="9" t="str">
        <f t="shared" si="7"/>
        <v>-61%</v>
      </c>
      <c r="M88" s="9">
        <f t="shared" si="8"/>
        <v>-0.12333333333333336</v>
      </c>
      <c r="N88" s="4">
        <f t="shared" si="9"/>
        <v>0</v>
      </c>
      <c r="O88" s="5" t="str">
        <f t="shared" si="10"/>
        <v>Federico (Ingeniero Maschwitz, Buenos Aires): Arnet 3 / 0,512. Medido: 2,63 / 0,2. Diferencia: -12% / -61%</v>
      </c>
      <c r="P88" s="5" t="str">
        <f t="shared" si="11"/>
        <v>Ingeniero Maschwitz, Buenos Aires, Argentina</v>
      </c>
      <c r="Q88" s="6"/>
      <c r="R88" s="6"/>
      <c r="S88" s="6"/>
      <c r="T88" s="6"/>
      <c r="U88" s="6"/>
      <c r="V88" s="6"/>
      <c r="W88" s="6"/>
      <c r="X88" s="6"/>
    </row>
    <row r="89" spans="1:24" ht="15.75" customHeight="1" x14ac:dyDescent="0.2">
      <c r="A89" s="10">
        <v>40421</v>
      </c>
      <c r="B89" s="7" t="s">
        <v>243</v>
      </c>
      <c r="C89" s="7" t="s">
        <v>8</v>
      </c>
      <c r="D89" s="7" t="s">
        <v>29</v>
      </c>
      <c r="E89" s="7" t="s">
        <v>165</v>
      </c>
      <c r="F89" s="8">
        <v>3</v>
      </c>
      <c r="G89" s="8">
        <v>0.25600000000000001</v>
      </c>
      <c r="H89" s="43">
        <v>2.66</v>
      </c>
      <c r="I89" s="11">
        <v>0.24</v>
      </c>
      <c r="J89" s="7" t="s">
        <v>404</v>
      </c>
      <c r="K89" s="9" t="str">
        <f t="shared" si="6"/>
        <v>-11%</v>
      </c>
      <c r="L89" s="9" t="str">
        <f t="shared" si="7"/>
        <v>-6%</v>
      </c>
      <c r="M89" s="9">
        <f t="shared" si="8"/>
        <v>-0.11333333333333329</v>
      </c>
      <c r="N89" s="4">
        <f t="shared" si="9"/>
        <v>0</v>
      </c>
      <c r="O89" s="5" t="str">
        <f t="shared" si="10"/>
        <v>Agustín (Monserrat, Buenos Aires): Fibertel 3 / 0,256. Medido: 2,66 / 0,24. Diferencia: -11% / -6%</v>
      </c>
      <c r="P89" s="5" t="str">
        <f t="shared" si="11"/>
        <v>Monserrat, Buenos Aires, Argentina</v>
      </c>
      <c r="Q89" s="6"/>
      <c r="R89" s="6"/>
      <c r="S89" s="6"/>
      <c r="T89" s="6"/>
      <c r="U89" s="6"/>
      <c r="V89" s="6"/>
      <c r="W89" s="6"/>
      <c r="X89" s="6"/>
    </row>
    <row r="90" spans="1:24" ht="15.75" customHeight="1" x14ac:dyDescent="0.2">
      <c r="A90" s="10">
        <v>40460</v>
      </c>
      <c r="B90" s="7" t="s">
        <v>242</v>
      </c>
      <c r="C90" s="7" t="s">
        <v>8</v>
      </c>
      <c r="D90" s="7" t="s">
        <v>384</v>
      </c>
      <c r="E90" s="7" t="s">
        <v>165</v>
      </c>
      <c r="F90" s="8">
        <v>3</v>
      </c>
      <c r="G90" s="8">
        <v>0.25600000000000001</v>
      </c>
      <c r="H90" s="43">
        <v>2.72</v>
      </c>
      <c r="I90" s="11">
        <v>0.25</v>
      </c>
      <c r="J90" s="7" t="s">
        <v>404</v>
      </c>
      <c r="K90" s="9" t="str">
        <f t="shared" si="6"/>
        <v>-9%</v>
      </c>
      <c r="L90" s="9" t="str">
        <f t="shared" si="7"/>
        <v>-2%</v>
      </c>
      <c r="M90" s="9">
        <f t="shared" si="8"/>
        <v>-9.3333333333333268E-2</v>
      </c>
      <c r="N90" s="4">
        <f t="shared" si="9"/>
        <v>0</v>
      </c>
      <c r="O90" s="5" t="str">
        <f t="shared" si="10"/>
        <v>Gustavo (Berazategui, Buenos Aires): Fibertel 3 / 0,256. Medido: 2,72 / 0,25. Diferencia: -9% / -2%</v>
      </c>
      <c r="P90" s="5" t="str">
        <f t="shared" si="11"/>
        <v>Berazategui, Buenos Aires, Argentina</v>
      </c>
      <c r="Q90" s="6"/>
      <c r="R90" s="6"/>
      <c r="S90" s="6"/>
      <c r="T90" s="6"/>
      <c r="U90" s="6"/>
      <c r="V90" s="6"/>
      <c r="W90" s="6"/>
      <c r="X90" s="6"/>
    </row>
    <row r="91" spans="1:24" ht="15.75" customHeight="1" x14ac:dyDescent="0.2">
      <c r="A91" s="10">
        <v>40187</v>
      </c>
      <c r="B91" s="7" t="s">
        <v>312</v>
      </c>
      <c r="C91" s="7" t="s">
        <v>8</v>
      </c>
      <c r="D91" s="7" t="s">
        <v>9</v>
      </c>
      <c r="E91" s="7" t="s">
        <v>148</v>
      </c>
      <c r="F91" s="8">
        <v>3</v>
      </c>
      <c r="G91" s="8" t="s">
        <v>21</v>
      </c>
      <c r="H91" s="43">
        <v>2.8</v>
      </c>
      <c r="I91" s="11">
        <v>0.24</v>
      </c>
      <c r="J91" s="7" t="s">
        <v>404</v>
      </c>
      <c r="K91" s="9" t="str">
        <f t="shared" si="6"/>
        <v>-7%</v>
      </c>
      <c r="L91" s="9" t="str">
        <f t="shared" si="7"/>
        <v>?</v>
      </c>
      <c r="M91" s="9">
        <f t="shared" si="8"/>
        <v>-6.6666666666666721E-2</v>
      </c>
      <c r="N91" s="4">
        <f t="shared" si="9"/>
        <v>0</v>
      </c>
      <c r="O91" s="5" t="str">
        <f t="shared" si="10"/>
        <v>Gus (Bahía Blanca, Buenos Aires): BVNet S.A. 3 / ?. Medido: 2,8 / 0,24. Diferencia: -7% / ?</v>
      </c>
      <c r="P91" s="5" t="str">
        <f t="shared" si="11"/>
        <v>Bahía Blanca, Buenos Aires, Argentina</v>
      </c>
      <c r="Q91" s="6" t="s">
        <v>461</v>
      </c>
      <c r="R91" s="6"/>
      <c r="S91" s="6"/>
      <c r="T91" s="6"/>
      <c r="U91" s="6"/>
      <c r="V91" s="6"/>
      <c r="W91" s="6"/>
      <c r="X91" s="6"/>
    </row>
    <row r="92" spans="1:24" ht="15.75" customHeight="1" x14ac:dyDescent="0.2">
      <c r="A92" s="10">
        <v>40187</v>
      </c>
      <c r="B92" s="7" t="s">
        <v>110</v>
      </c>
      <c r="C92" s="7" t="s">
        <v>8</v>
      </c>
      <c r="D92" s="7" t="s">
        <v>363</v>
      </c>
      <c r="E92" s="7" t="s">
        <v>259</v>
      </c>
      <c r="F92" s="8">
        <v>6</v>
      </c>
      <c r="G92" s="8" t="s">
        <v>21</v>
      </c>
      <c r="H92" s="43">
        <v>2.83</v>
      </c>
      <c r="I92" s="11">
        <v>0.35</v>
      </c>
      <c r="J92" s="7" t="s">
        <v>404</v>
      </c>
      <c r="K92" s="9" t="str">
        <f t="shared" si="6"/>
        <v>-53%</v>
      </c>
      <c r="L92" s="9" t="str">
        <f t="shared" si="7"/>
        <v>?</v>
      </c>
      <c r="M92" s="9">
        <f t="shared" si="8"/>
        <v>-0.52833333333333332</v>
      </c>
      <c r="N92" s="4">
        <f t="shared" si="9"/>
        <v>-1</v>
      </c>
      <c r="O92" s="5" t="str">
        <f t="shared" si="10"/>
        <v>Leonardo (Pilar, Buenos Aires): Speedy 6 / ?. Medido: 2,83 / 0,35. Diferencia: -53% / ?</v>
      </c>
      <c r="P92" s="5" t="str">
        <f t="shared" si="11"/>
        <v>Pilar, Buenos Aires, Argentina</v>
      </c>
      <c r="Q92" s="6"/>
      <c r="R92" s="6"/>
      <c r="S92" s="6"/>
      <c r="T92" s="6"/>
      <c r="U92" s="6"/>
      <c r="V92" s="6"/>
      <c r="W92" s="6"/>
      <c r="X92" s="6"/>
    </row>
    <row r="93" spans="1:24" ht="15.75" customHeight="1" x14ac:dyDescent="0.2">
      <c r="A93" s="10">
        <v>40420</v>
      </c>
      <c r="B93" s="7" t="s">
        <v>435</v>
      </c>
      <c r="C93" s="7" t="s">
        <v>8</v>
      </c>
      <c r="D93" s="7" t="s">
        <v>90</v>
      </c>
      <c r="E93" s="7" t="s">
        <v>165</v>
      </c>
      <c r="F93" s="8">
        <v>3</v>
      </c>
      <c r="G93" s="8">
        <v>0.25600000000000001</v>
      </c>
      <c r="H93" s="43">
        <v>2.83</v>
      </c>
      <c r="I93" s="11" t="s">
        <v>122</v>
      </c>
      <c r="J93" s="7" t="s">
        <v>404</v>
      </c>
      <c r="K93" s="9" t="str">
        <f t="shared" si="6"/>
        <v>-6%</v>
      </c>
      <c r="L93" s="9" t="str">
        <f t="shared" si="7"/>
        <v>?</v>
      </c>
      <c r="M93" s="9">
        <f t="shared" si="8"/>
        <v>-5.6666666666666643E-2</v>
      </c>
      <c r="N93" s="4">
        <f t="shared" si="9"/>
        <v>0</v>
      </c>
      <c r="O93" s="5" t="str">
        <f t="shared" si="10"/>
        <v>Javier (Avellaneda, Buenos Aires): Fibertel 3 / 0,256. Medido: 2,83 / 0.25. Diferencia: -6% / ?</v>
      </c>
      <c r="P93" s="5" t="str">
        <f t="shared" si="11"/>
        <v>Avellaneda, Buenos Aires, Argentina</v>
      </c>
      <c r="Q93" s="6"/>
      <c r="R93" s="6"/>
      <c r="S93" s="6"/>
      <c r="T93" s="6"/>
      <c r="U93" s="6"/>
      <c r="V93" s="6"/>
      <c r="W93" s="6"/>
      <c r="X93" s="6"/>
    </row>
    <row r="94" spans="1:24" ht="15.75" customHeight="1" x14ac:dyDescent="0.2">
      <c r="A94" s="10">
        <v>40187</v>
      </c>
      <c r="B94" s="7" t="s">
        <v>313</v>
      </c>
      <c r="C94" s="7" t="s">
        <v>8</v>
      </c>
      <c r="D94" s="7" t="s">
        <v>300</v>
      </c>
      <c r="E94" s="7" t="s">
        <v>165</v>
      </c>
      <c r="F94" s="8">
        <v>3</v>
      </c>
      <c r="G94" s="8" t="s">
        <v>21</v>
      </c>
      <c r="H94" s="43">
        <v>2.93</v>
      </c>
      <c r="I94" s="11">
        <v>0.25</v>
      </c>
      <c r="J94" s="7" t="s">
        <v>404</v>
      </c>
      <c r="K94" s="9" t="str">
        <f t="shared" si="6"/>
        <v>-2%</v>
      </c>
      <c r="L94" s="9" t="str">
        <f t="shared" si="7"/>
        <v>?</v>
      </c>
      <c r="M94" s="9">
        <f t="shared" si="8"/>
        <v>-2.3333333333333279E-2</v>
      </c>
      <c r="N94" s="4">
        <f t="shared" si="9"/>
        <v>0</v>
      </c>
      <c r="O94" s="5" t="str">
        <f t="shared" si="10"/>
        <v>Tano (Vicente López, Buenos Aires): Fibertel 3 / ?. Medido: 2,93 / 0,25. Diferencia: -2% / ?</v>
      </c>
      <c r="P94" s="5" t="str">
        <f t="shared" si="11"/>
        <v>Vicente López, Buenos Aires, Argentina</v>
      </c>
      <c r="Q94" s="6"/>
      <c r="R94" s="6"/>
      <c r="S94" s="6"/>
      <c r="T94" s="6"/>
      <c r="U94" s="6"/>
      <c r="V94" s="6"/>
      <c r="W94" s="6"/>
      <c r="X94" s="6"/>
    </row>
    <row r="95" spans="1:24" ht="15.75" customHeight="1" x14ac:dyDescent="0.2">
      <c r="A95" s="10">
        <v>40187</v>
      </c>
      <c r="B95" s="7" t="s">
        <v>46</v>
      </c>
      <c r="C95" s="7" t="s">
        <v>8</v>
      </c>
      <c r="D95" s="7" t="s">
        <v>207</v>
      </c>
      <c r="E95" s="7" t="s">
        <v>165</v>
      </c>
      <c r="F95" s="8">
        <v>3</v>
      </c>
      <c r="G95" s="8" t="s">
        <v>21</v>
      </c>
      <c r="H95" s="43">
        <v>2.99</v>
      </c>
      <c r="I95" s="11">
        <v>0.24</v>
      </c>
      <c r="J95" s="7" t="s">
        <v>404</v>
      </c>
      <c r="K95" s="9" t="str">
        <f t="shared" si="6"/>
        <v>%</v>
      </c>
      <c r="L95" s="9" t="str">
        <f t="shared" si="7"/>
        <v>?</v>
      </c>
      <c r="M95" s="9">
        <f t="shared" si="8"/>
        <v>-3.3333333333332624E-3</v>
      </c>
      <c r="N95" s="4">
        <f t="shared" si="9"/>
        <v>0</v>
      </c>
      <c r="O95" s="5" t="str">
        <f t="shared" si="10"/>
        <v>Gustavo Candido (Olivos, Buenos Aires): Fibertel 3 / ?. Medido: 2,99 / 0,24. Diferencia: % / ?</v>
      </c>
      <c r="P95" s="5" t="str">
        <f t="shared" si="11"/>
        <v>Olivos, Buenos Aires, Argentina</v>
      </c>
      <c r="Q95" s="6"/>
      <c r="R95" s="6"/>
      <c r="S95" s="6"/>
      <c r="T95" s="6"/>
      <c r="U95" s="6"/>
      <c r="V95" s="6"/>
      <c r="W95" s="6"/>
      <c r="X95" s="6"/>
    </row>
    <row r="96" spans="1:24" ht="15.75" customHeight="1" x14ac:dyDescent="0.2">
      <c r="A96" s="10">
        <v>40187</v>
      </c>
      <c r="B96" s="7" t="s">
        <v>446</v>
      </c>
      <c r="C96" s="7" t="s">
        <v>8</v>
      </c>
      <c r="D96" s="7" t="s">
        <v>134</v>
      </c>
      <c r="E96" s="7" t="s">
        <v>165</v>
      </c>
      <c r="F96" s="8">
        <v>3</v>
      </c>
      <c r="G96" s="8" t="s">
        <v>21</v>
      </c>
      <c r="H96" s="43">
        <v>2.99</v>
      </c>
      <c r="I96" s="11">
        <v>0.25</v>
      </c>
      <c r="J96" s="7" t="s">
        <v>404</v>
      </c>
      <c r="K96" s="9" t="str">
        <f t="shared" si="6"/>
        <v>%</v>
      </c>
      <c r="L96" s="9" t="str">
        <f t="shared" si="7"/>
        <v>?</v>
      </c>
      <c r="M96" s="9">
        <f t="shared" si="8"/>
        <v>-3.3333333333332624E-3</v>
      </c>
      <c r="N96" s="4">
        <f t="shared" si="9"/>
        <v>0</v>
      </c>
      <c r="O96" s="5" t="str">
        <f t="shared" si="10"/>
        <v>Ignacio (Tigre, Buenos Aires): Fibertel 3 / ?. Medido: 2,99 / 0,25. Diferencia: % / ?</v>
      </c>
      <c r="P96" s="5" t="str">
        <f t="shared" si="11"/>
        <v>Tigre, Buenos Aires, Argentina</v>
      </c>
      <c r="Q96" s="6"/>
      <c r="R96" s="6"/>
      <c r="S96" s="6"/>
      <c r="T96" s="6"/>
      <c r="U96" s="6"/>
      <c r="V96" s="6"/>
      <c r="W96" s="6"/>
      <c r="X96" s="6"/>
    </row>
    <row r="97" spans="1:24" ht="15.75" customHeight="1" x14ac:dyDescent="0.2">
      <c r="A97" s="10">
        <v>40420</v>
      </c>
      <c r="B97" s="7" t="s">
        <v>265</v>
      </c>
      <c r="C97" s="7" t="s">
        <v>8</v>
      </c>
      <c r="D97" s="7" t="s">
        <v>418</v>
      </c>
      <c r="E97" s="7" t="s">
        <v>165</v>
      </c>
      <c r="F97" s="8">
        <v>3</v>
      </c>
      <c r="G97" s="8">
        <v>0.25600000000000001</v>
      </c>
      <c r="H97" s="43">
        <v>3</v>
      </c>
      <c r="I97" s="11">
        <v>0.25</v>
      </c>
      <c r="J97" s="7" t="s">
        <v>404</v>
      </c>
      <c r="K97" s="9" t="str">
        <f t="shared" si="6"/>
        <v>%</v>
      </c>
      <c r="L97" s="9" t="str">
        <f t="shared" si="7"/>
        <v>-2%</v>
      </c>
      <c r="M97" s="9">
        <f t="shared" si="8"/>
        <v>0</v>
      </c>
      <c r="N97" s="4">
        <f t="shared" si="9"/>
        <v>1</v>
      </c>
      <c r="O97" s="5" t="str">
        <f t="shared" si="10"/>
        <v>Caballero Rojo (Ramos Mejía, Buenos Aires): Fibertel 3 / 0,256. Medido: 3 / 0,25. Diferencia: % / -2%</v>
      </c>
      <c r="P97" s="5" t="str">
        <f t="shared" si="11"/>
        <v>Ramos Mejía, Buenos Aires, Argentina</v>
      </c>
      <c r="Q97" s="6"/>
      <c r="R97" s="6"/>
      <c r="S97" s="6"/>
      <c r="T97" s="6"/>
      <c r="U97" s="6"/>
      <c r="V97" s="6"/>
      <c r="W97" s="6"/>
      <c r="X97" s="6"/>
    </row>
    <row r="98" spans="1:24" ht="15.75" customHeight="1" x14ac:dyDescent="0.2">
      <c r="A98" s="10">
        <v>40187</v>
      </c>
      <c r="B98" s="7" t="s">
        <v>350</v>
      </c>
      <c r="C98" s="7" t="s">
        <v>8</v>
      </c>
      <c r="D98" s="7" t="s">
        <v>134</v>
      </c>
      <c r="E98" s="7" t="s">
        <v>165</v>
      </c>
      <c r="F98" s="8">
        <v>3</v>
      </c>
      <c r="G98" s="8">
        <v>0.25600000000000001</v>
      </c>
      <c r="H98" s="43">
        <v>3.01</v>
      </c>
      <c r="I98" s="11">
        <v>0.25</v>
      </c>
      <c r="J98" s="7" t="s">
        <v>404</v>
      </c>
      <c r="K98" s="9" t="str">
        <f t="shared" si="6"/>
        <v>%</v>
      </c>
      <c r="L98" s="9" t="str">
        <f t="shared" si="7"/>
        <v>-2%</v>
      </c>
      <c r="M98" s="9">
        <f t="shared" si="8"/>
        <v>3.3333333333332624E-3</v>
      </c>
      <c r="N98" s="4">
        <f t="shared" si="9"/>
        <v>1</v>
      </c>
      <c r="O98" s="5" t="str">
        <f t="shared" si="10"/>
        <v>Alre (Tigre, Buenos Aires): Fibertel 3 / 0,256. Medido: 3,01 / 0,25. Diferencia: % / -2%</v>
      </c>
      <c r="P98" s="5" t="str">
        <f t="shared" si="11"/>
        <v>Tigre, Buenos Aires, Argentina</v>
      </c>
      <c r="Q98" s="6"/>
      <c r="R98" s="6"/>
      <c r="S98" s="6"/>
      <c r="T98" s="6"/>
      <c r="U98" s="6"/>
      <c r="V98" s="6"/>
      <c r="W98" s="6"/>
      <c r="X98" s="6"/>
    </row>
    <row r="99" spans="1:24" ht="15.75" customHeight="1" x14ac:dyDescent="0.2">
      <c r="A99" s="10">
        <v>40187</v>
      </c>
      <c r="B99" s="7" t="s">
        <v>286</v>
      </c>
      <c r="C99" s="7" t="s">
        <v>8</v>
      </c>
      <c r="D99" s="7" t="s">
        <v>166</v>
      </c>
      <c r="E99" s="7" t="s">
        <v>165</v>
      </c>
      <c r="F99" s="8">
        <v>3</v>
      </c>
      <c r="G99" s="8" t="s">
        <v>21</v>
      </c>
      <c r="H99" s="43">
        <v>3.01</v>
      </c>
      <c r="I99" s="11">
        <v>0.25</v>
      </c>
      <c r="J99" s="7" t="s">
        <v>404</v>
      </c>
      <c r="K99" s="9" t="str">
        <f t="shared" si="6"/>
        <v>%</v>
      </c>
      <c r="L99" s="9" t="str">
        <f t="shared" si="7"/>
        <v>?</v>
      </c>
      <c r="M99" s="9">
        <f t="shared" si="8"/>
        <v>3.3333333333332624E-3</v>
      </c>
      <c r="N99" s="4">
        <f t="shared" si="9"/>
        <v>1</v>
      </c>
      <c r="O99" s="5" t="str">
        <f t="shared" si="10"/>
        <v>Patricio (San Martín, Buenos Aires): Fibertel 3 / ?. Medido: 3,01 / 0,25. Diferencia: % / ?</v>
      </c>
      <c r="P99" s="5" t="str">
        <f t="shared" si="11"/>
        <v>San Martín, Buenos Aires, Argentina</v>
      </c>
      <c r="Q99" s="6"/>
      <c r="R99" s="6"/>
      <c r="S99" s="6"/>
      <c r="T99" s="6"/>
      <c r="U99" s="6"/>
      <c r="V99" s="6"/>
      <c r="W99" s="6"/>
      <c r="X99" s="6"/>
    </row>
    <row r="100" spans="1:24" ht="15.75" customHeight="1" x14ac:dyDescent="0.2">
      <c r="A100" s="10">
        <v>40420</v>
      </c>
      <c r="B100" s="7" t="s">
        <v>281</v>
      </c>
      <c r="C100" s="7" t="s">
        <v>8</v>
      </c>
      <c r="D100" s="7" t="s">
        <v>69</v>
      </c>
      <c r="E100" s="7" t="s">
        <v>165</v>
      </c>
      <c r="F100" s="8">
        <v>3</v>
      </c>
      <c r="G100" s="8">
        <v>0.25600000000000001</v>
      </c>
      <c r="H100" s="43">
        <v>3.02</v>
      </c>
      <c r="I100" s="11" t="s">
        <v>122</v>
      </c>
      <c r="J100" s="7" t="s">
        <v>404</v>
      </c>
      <c r="K100" s="9" t="str">
        <f t="shared" si="6"/>
        <v>1%</v>
      </c>
      <c r="L100" s="9" t="str">
        <f t="shared" si="7"/>
        <v>?</v>
      </c>
      <c r="M100" s="9">
        <f t="shared" si="8"/>
        <v>6.6666666666666723E-3</v>
      </c>
      <c r="N100" s="4">
        <f t="shared" si="9"/>
        <v>1</v>
      </c>
      <c r="O100" s="5" t="str">
        <f t="shared" si="10"/>
        <v>Leandro (Florida, Buenos Aires): Fibertel 3 / 0,256. Medido: 3,02 / 0.25. Diferencia: 1% / ?</v>
      </c>
      <c r="P100" s="5" t="str">
        <f t="shared" si="11"/>
        <v>Florida, Buenos Aires, Argentina</v>
      </c>
      <c r="Q100" s="6"/>
      <c r="R100" s="6"/>
      <c r="S100" s="6"/>
      <c r="T100" s="6"/>
      <c r="U100" s="6"/>
      <c r="V100" s="6"/>
      <c r="W100" s="6"/>
      <c r="X100" s="6"/>
    </row>
    <row r="101" spans="1:24" ht="15.75" customHeight="1" x14ac:dyDescent="0.2">
      <c r="A101" s="10">
        <v>40218</v>
      </c>
      <c r="B101" s="7" t="s">
        <v>82</v>
      </c>
      <c r="C101" s="7" t="s">
        <v>8</v>
      </c>
      <c r="D101" s="7" t="s">
        <v>90</v>
      </c>
      <c r="E101" s="7" t="s">
        <v>165</v>
      </c>
      <c r="F101" s="8">
        <v>3</v>
      </c>
      <c r="G101" s="8" t="s">
        <v>21</v>
      </c>
      <c r="H101" s="43">
        <v>3.03</v>
      </c>
      <c r="I101" s="11">
        <v>0.24</v>
      </c>
      <c r="J101" s="7" t="s">
        <v>404</v>
      </c>
      <c r="K101" s="9" t="str">
        <f t="shared" si="6"/>
        <v>1%</v>
      </c>
      <c r="L101" s="9" t="str">
        <f t="shared" si="7"/>
        <v>?</v>
      </c>
      <c r="M101" s="9">
        <f t="shared" si="8"/>
        <v>9.9999999999999343E-3</v>
      </c>
      <c r="N101" s="4">
        <f t="shared" si="9"/>
        <v>1</v>
      </c>
      <c r="O101" s="5" t="str">
        <f t="shared" si="10"/>
        <v>Estela (Avellaneda, Buenos Aires): Fibertel 3 / ?. Medido: 3,03 / 0,24. Diferencia: 1% / ?</v>
      </c>
      <c r="P101" s="5" t="str">
        <f t="shared" si="11"/>
        <v>Avellaneda, Buenos Aires, Argentina</v>
      </c>
      <c r="Q101" s="6"/>
      <c r="R101" s="6"/>
      <c r="S101" s="6"/>
      <c r="T101" s="6"/>
      <c r="U101" s="6"/>
      <c r="V101" s="6"/>
      <c r="W101" s="6"/>
      <c r="X101" s="6"/>
    </row>
    <row r="102" spans="1:24" ht="15.75" customHeight="1" x14ac:dyDescent="0.2">
      <c r="A102" s="10">
        <v>40460</v>
      </c>
      <c r="B102" s="7" t="s">
        <v>142</v>
      </c>
      <c r="C102" s="7" t="s">
        <v>8</v>
      </c>
      <c r="D102" s="7" t="s">
        <v>384</v>
      </c>
      <c r="E102" s="7" t="s">
        <v>165</v>
      </c>
      <c r="F102" s="8">
        <v>3</v>
      </c>
      <c r="G102" s="8" t="s">
        <v>21</v>
      </c>
      <c r="H102" s="43">
        <v>3.03</v>
      </c>
      <c r="I102" s="11">
        <v>0.22</v>
      </c>
      <c r="J102" s="7" t="s">
        <v>404</v>
      </c>
      <c r="K102" s="9" t="str">
        <f t="shared" si="6"/>
        <v>1%</v>
      </c>
      <c r="L102" s="9" t="str">
        <f t="shared" si="7"/>
        <v>?</v>
      </c>
      <c r="M102" s="9">
        <f t="shared" si="8"/>
        <v>9.9999999999999343E-3</v>
      </c>
      <c r="N102" s="4">
        <f t="shared" si="9"/>
        <v>1</v>
      </c>
      <c r="O102" s="5" t="str">
        <f t="shared" si="10"/>
        <v>Leo (Berazategui, Buenos Aires): Fibertel 3 / ?. Medido: 3,03 / 0,22. Diferencia: 1% / ?</v>
      </c>
      <c r="P102" s="5" t="str">
        <f t="shared" si="11"/>
        <v>Berazategui, Buenos Aires, Argentina</v>
      </c>
      <c r="Q102" s="6"/>
      <c r="R102" s="6"/>
      <c r="S102" s="6"/>
      <c r="T102" s="6"/>
      <c r="U102" s="6"/>
      <c r="V102" s="6"/>
      <c r="W102" s="6"/>
      <c r="X102" s="6"/>
    </row>
    <row r="103" spans="1:24" ht="15.75" customHeight="1" x14ac:dyDescent="0.2">
      <c r="A103" s="10">
        <v>40420</v>
      </c>
      <c r="B103" s="7" t="s">
        <v>421</v>
      </c>
      <c r="C103" s="7" t="s">
        <v>8</v>
      </c>
      <c r="D103" s="7" t="s">
        <v>337</v>
      </c>
      <c r="E103" s="7" t="s">
        <v>259</v>
      </c>
      <c r="F103" s="8">
        <v>1.5</v>
      </c>
      <c r="G103" s="8">
        <v>3</v>
      </c>
      <c r="H103" s="43">
        <v>3.16</v>
      </c>
      <c r="I103" s="11">
        <v>0.48</v>
      </c>
      <c r="J103" s="7" t="s">
        <v>404</v>
      </c>
      <c r="K103" s="9" t="str">
        <f t="shared" si="6"/>
        <v>111%</v>
      </c>
      <c r="L103" s="9" t="str">
        <f t="shared" si="7"/>
        <v>-84%</v>
      </c>
      <c r="M103" s="9">
        <f t="shared" si="8"/>
        <v>1.1066666666666667</v>
      </c>
      <c r="N103" s="4">
        <f t="shared" si="9"/>
        <v>1</v>
      </c>
      <c r="O103" s="5" t="str">
        <f t="shared" si="10"/>
        <v>Elocofede (La Plata, Buenos Aires): Speedy 1,5 / 3. Medido: 3,16 / 0,48. Diferencia: 111% / -84%</v>
      </c>
      <c r="P103" s="5" t="str">
        <f t="shared" si="11"/>
        <v>La Plata, Buenos Aires, Argentina</v>
      </c>
      <c r="Q103" s="6"/>
      <c r="R103" s="6"/>
      <c r="S103" s="6"/>
      <c r="T103" s="6"/>
      <c r="U103" s="6"/>
      <c r="V103" s="6"/>
      <c r="W103" s="6"/>
      <c r="X103" s="6"/>
    </row>
    <row r="104" spans="1:24" ht="15.75" customHeight="1" x14ac:dyDescent="0.2">
      <c r="A104" s="10">
        <v>40368</v>
      </c>
      <c r="B104" s="7" t="s">
        <v>241</v>
      </c>
      <c r="C104" s="7" t="s">
        <v>8</v>
      </c>
      <c r="D104" s="7" t="s">
        <v>97</v>
      </c>
      <c r="E104" s="7" t="s">
        <v>454</v>
      </c>
      <c r="F104" s="7">
        <v>1</v>
      </c>
      <c r="G104" s="7" t="s">
        <v>21</v>
      </c>
      <c r="H104" s="43">
        <v>3.29</v>
      </c>
      <c r="I104" s="7">
        <v>0.44</v>
      </c>
      <c r="J104" s="7" t="s">
        <v>404</v>
      </c>
      <c r="K104" s="9" t="str">
        <f t="shared" si="6"/>
        <v>229%</v>
      </c>
      <c r="L104" s="9" t="str">
        <f t="shared" si="7"/>
        <v>?</v>
      </c>
      <c r="M104" s="9">
        <f t="shared" si="8"/>
        <v>2.29</v>
      </c>
      <c r="N104" s="4">
        <f t="shared" si="9"/>
        <v>1</v>
      </c>
      <c r="O104" s="5" t="str">
        <f t="shared" si="10"/>
        <v>Marcelo (Bragado, Buenos Aires): Speedy Corporativo 1 / ?. Medido: 3,29 / 0,44. Diferencia: 229% / ?</v>
      </c>
      <c r="P104" s="5" t="str">
        <f t="shared" si="11"/>
        <v>Bragado, Buenos Aires, Argentina</v>
      </c>
      <c r="Q104" s="6" t="s">
        <v>461</v>
      </c>
      <c r="R104" s="6"/>
      <c r="S104" s="6"/>
      <c r="T104" s="6"/>
      <c r="U104" s="6"/>
      <c r="V104" s="6"/>
      <c r="W104" s="6"/>
      <c r="X104" s="6"/>
    </row>
    <row r="105" spans="1:24" ht="15.75" customHeight="1" x14ac:dyDescent="0.2">
      <c r="A105" s="10">
        <v>40420</v>
      </c>
      <c r="B105" s="7" t="s">
        <v>443</v>
      </c>
      <c r="C105" s="7" t="s">
        <v>8</v>
      </c>
      <c r="D105" s="7" t="s">
        <v>234</v>
      </c>
      <c r="E105" s="7" t="s">
        <v>18</v>
      </c>
      <c r="F105" s="8">
        <v>6</v>
      </c>
      <c r="G105" s="8">
        <v>3</v>
      </c>
      <c r="H105" s="43">
        <v>3.38</v>
      </c>
      <c r="I105" s="11">
        <v>0.23</v>
      </c>
      <c r="J105" s="7" t="s">
        <v>404</v>
      </c>
      <c r="K105" s="9" t="str">
        <f t="shared" si="6"/>
        <v>-44%</v>
      </c>
      <c r="L105" s="9" t="str">
        <f t="shared" si="7"/>
        <v>-92%</v>
      </c>
      <c r="M105" s="9">
        <f t="shared" si="8"/>
        <v>-0.4366666666666667</v>
      </c>
      <c r="N105" s="4">
        <f t="shared" si="9"/>
        <v>-1</v>
      </c>
      <c r="O105" s="5" t="str">
        <f t="shared" si="10"/>
        <v>Rlo (Pinamar, Buenos Aires): Telpin 6 / 3. Medido: 3,38 / 0,23. Diferencia: -44% / -92%</v>
      </c>
      <c r="P105" s="5" t="str">
        <f t="shared" si="11"/>
        <v>Pinamar, Buenos Aires, Argentina</v>
      </c>
      <c r="Q105" s="6" t="s">
        <v>461</v>
      </c>
      <c r="R105" s="6"/>
      <c r="S105" s="6"/>
      <c r="T105" s="6"/>
      <c r="U105" s="6"/>
      <c r="V105" s="6"/>
      <c r="W105" s="6"/>
      <c r="X105" s="6"/>
    </row>
    <row r="106" spans="1:24" ht="15.75" customHeight="1" x14ac:dyDescent="0.2">
      <c r="A106" s="7"/>
      <c r="B106" s="7" t="s">
        <v>187</v>
      </c>
      <c r="C106" s="7" t="s">
        <v>8</v>
      </c>
      <c r="D106" s="7" t="s">
        <v>119</v>
      </c>
      <c r="E106" s="7" t="s">
        <v>259</v>
      </c>
      <c r="F106" s="7">
        <v>1</v>
      </c>
      <c r="G106" s="8" t="s">
        <v>21</v>
      </c>
      <c r="H106" s="43">
        <v>3.38</v>
      </c>
      <c r="I106" s="11">
        <v>0.42</v>
      </c>
      <c r="J106" s="7" t="s">
        <v>404</v>
      </c>
      <c r="K106" s="9" t="str">
        <f t="shared" si="6"/>
        <v>238%</v>
      </c>
      <c r="L106" s="9" t="str">
        <f t="shared" si="7"/>
        <v>?</v>
      </c>
      <c r="M106" s="9">
        <f t="shared" si="8"/>
        <v>2.38</v>
      </c>
      <c r="N106" s="4">
        <f t="shared" si="9"/>
        <v>1</v>
      </c>
      <c r="O106" s="5" t="str">
        <f t="shared" si="10"/>
        <v>Claudio (Merlo, Buenos Aires): Speedy 1 / ?. Medido: 3,38 / 0,42. Diferencia: 238% / ?</v>
      </c>
      <c r="P106" s="5" t="str">
        <f t="shared" si="11"/>
        <v>Merlo, Buenos Aires, Argentina</v>
      </c>
      <c r="Q106" s="6"/>
      <c r="R106" s="6"/>
      <c r="S106" s="6"/>
      <c r="T106" s="6"/>
      <c r="U106" s="6"/>
      <c r="V106" s="6"/>
      <c r="W106" s="6"/>
      <c r="X106" s="6"/>
    </row>
    <row r="107" spans="1:24" ht="15.75" customHeight="1" x14ac:dyDescent="0.2">
      <c r="A107" s="10">
        <v>40430</v>
      </c>
      <c r="B107" s="7" t="s">
        <v>360</v>
      </c>
      <c r="C107" s="7" t="s">
        <v>8</v>
      </c>
      <c r="D107" s="7" t="s">
        <v>436</v>
      </c>
      <c r="E107" s="7" t="s">
        <v>235</v>
      </c>
      <c r="F107" s="7">
        <v>3</v>
      </c>
      <c r="G107" s="7" t="s">
        <v>21</v>
      </c>
      <c r="H107" s="43">
        <v>3.45</v>
      </c>
      <c r="I107" s="7">
        <v>0.59</v>
      </c>
      <c r="J107" s="7" t="s">
        <v>404</v>
      </c>
      <c r="K107" s="9" t="str">
        <f t="shared" si="6"/>
        <v>15%</v>
      </c>
      <c r="L107" s="9" t="str">
        <f t="shared" si="7"/>
        <v>?</v>
      </c>
      <c r="M107" s="9">
        <f t="shared" si="8"/>
        <v>0.15000000000000005</v>
      </c>
      <c r="N107" s="4">
        <f t="shared" si="9"/>
        <v>1</v>
      </c>
      <c r="O107" s="5" t="str">
        <f t="shared" si="10"/>
        <v>Diego (Marcos Paz, Buenos Aires): Nodosud S.A. 3 / ?. Medido: 3,45 / 0,59. Diferencia: 15% / ?</v>
      </c>
      <c r="P107" s="5" t="str">
        <f t="shared" si="11"/>
        <v>Marcos Paz, Buenos Aires, Argentina</v>
      </c>
      <c r="Q107" s="6" t="s">
        <v>461</v>
      </c>
      <c r="R107" s="6"/>
      <c r="S107" s="6"/>
      <c r="T107" s="6"/>
      <c r="U107" s="6"/>
      <c r="V107" s="6"/>
      <c r="W107" s="6"/>
      <c r="X107" s="6"/>
    </row>
    <row r="108" spans="1:24" ht="15.75" customHeight="1" x14ac:dyDescent="0.2">
      <c r="A108" s="10">
        <v>40187</v>
      </c>
      <c r="B108" s="7" t="s">
        <v>362</v>
      </c>
      <c r="C108" s="7" t="s">
        <v>8</v>
      </c>
      <c r="D108" s="7" t="s">
        <v>9</v>
      </c>
      <c r="E108" s="7" t="s">
        <v>165</v>
      </c>
      <c r="F108" s="8">
        <v>3</v>
      </c>
      <c r="G108" s="8" t="s">
        <v>21</v>
      </c>
      <c r="H108" s="43">
        <v>3.5</v>
      </c>
      <c r="I108" s="11">
        <v>0.25</v>
      </c>
      <c r="J108" s="7" t="s">
        <v>404</v>
      </c>
      <c r="K108" s="9" t="str">
        <f t="shared" si="6"/>
        <v>17%</v>
      </c>
      <c r="L108" s="9" t="str">
        <f t="shared" si="7"/>
        <v>?</v>
      </c>
      <c r="M108" s="9">
        <f t="shared" si="8"/>
        <v>0.16666666666666666</v>
      </c>
      <c r="N108" s="4">
        <f t="shared" si="9"/>
        <v>1</v>
      </c>
      <c r="O108" s="5" t="str">
        <f t="shared" si="10"/>
        <v>Ariel (Bahía Blanca, Buenos Aires): Fibertel 3 / ?. Medido: 3,5 / 0,25. Diferencia: 17% / ?</v>
      </c>
      <c r="P108" s="5" t="str">
        <f t="shared" si="11"/>
        <v>Bahía Blanca, Buenos Aires, Argentina</v>
      </c>
      <c r="Q108" s="6"/>
      <c r="R108" s="6"/>
      <c r="S108" s="6"/>
      <c r="T108" s="6"/>
      <c r="U108" s="6"/>
      <c r="V108" s="6"/>
      <c r="W108" s="6"/>
      <c r="X108" s="6"/>
    </row>
    <row r="109" spans="1:24" ht="15.75" customHeight="1" x14ac:dyDescent="0.2">
      <c r="A109" s="10">
        <v>40521</v>
      </c>
      <c r="B109" s="7" t="s">
        <v>432</v>
      </c>
      <c r="C109" s="7" t="s">
        <v>8</v>
      </c>
      <c r="D109" s="10">
        <v>40368</v>
      </c>
      <c r="E109" s="7" t="s">
        <v>259</v>
      </c>
      <c r="F109" s="8">
        <v>1</v>
      </c>
      <c r="G109" s="8">
        <v>0.51200000000000001</v>
      </c>
      <c r="H109" s="43">
        <v>3.5</v>
      </c>
      <c r="I109" s="11">
        <v>0.43</v>
      </c>
      <c r="J109" s="7" t="s">
        <v>404</v>
      </c>
      <c r="K109" s="9" t="str">
        <f t="shared" si="6"/>
        <v>250%</v>
      </c>
      <c r="L109" s="9" t="str">
        <f t="shared" si="7"/>
        <v>-16%</v>
      </c>
      <c r="M109" s="9">
        <f t="shared" si="8"/>
        <v>2.5</v>
      </c>
      <c r="N109" s="4">
        <f t="shared" si="9"/>
        <v>1</v>
      </c>
      <c r="O109" s="5" t="str">
        <f t="shared" si="10"/>
        <v>Pablo (40368, Buenos Aires): Speedy 1 / 0,512. Medido: 3,5 / 0,43. Diferencia: 250% / -16%</v>
      </c>
      <c r="P109" s="5" t="str">
        <f t="shared" si="11"/>
        <v>40368, Buenos Aires, Argentina</v>
      </c>
      <c r="Q109" s="6"/>
      <c r="R109" s="6"/>
      <c r="S109" s="6"/>
      <c r="T109" s="6"/>
      <c r="U109" s="6"/>
      <c r="V109" s="6"/>
      <c r="W109" s="6"/>
      <c r="X109" s="6"/>
    </row>
    <row r="110" spans="1:24" ht="15.75" customHeight="1" x14ac:dyDescent="0.2">
      <c r="A110" s="10">
        <v>40491</v>
      </c>
      <c r="B110" s="7" t="s">
        <v>332</v>
      </c>
      <c r="C110" s="7" t="s">
        <v>8</v>
      </c>
      <c r="D110" s="7" t="s">
        <v>424</v>
      </c>
      <c r="E110" s="7" t="s">
        <v>165</v>
      </c>
      <c r="F110" s="8">
        <v>3</v>
      </c>
      <c r="G110" s="8">
        <v>0.25600000000000001</v>
      </c>
      <c r="H110" s="43">
        <v>3.9</v>
      </c>
      <c r="I110" s="11">
        <v>0.25</v>
      </c>
      <c r="J110" s="7" t="s">
        <v>404</v>
      </c>
      <c r="K110" s="9" t="str">
        <f t="shared" si="6"/>
        <v>30%</v>
      </c>
      <c r="L110" s="9" t="str">
        <f t="shared" si="7"/>
        <v>-2%</v>
      </c>
      <c r="M110" s="9">
        <f t="shared" si="8"/>
        <v>0.3</v>
      </c>
      <c r="N110" s="4">
        <f t="shared" si="9"/>
        <v>1</v>
      </c>
      <c r="O110" s="5" t="str">
        <f t="shared" si="10"/>
        <v>Julgon (Lanus Oeste, Buenos Aires): Fibertel 3 / 0,256. Medido: 3,9 / 0,25. Diferencia: 30% / -2%</v>
      </c>
      <c r="P110" s="5" t="str">
        <f t="shared" si="11"/>
        <v>Lanus Oeste, Buenos Aires, Argentina</v>
      </c>
      <c r="Q110" s="6"/>
      <c r="R110" s="6"/>
      <c r="S110" s="6"/>
      <c r="T110" s="6"/>
      <c r="U110" s="6"/>
      <c r="V110" s="6"/>
      <c r="W110" s="6"/>
      <c r="X110" s="6"/>
    </row>
    <row r="111" spans="1:24" ht="15.75" customHeight="1" x14ac:dyDescent="0.2">
      <c r="A111" s="10">
        <v>40399</v>
      </c>
      <c r="B111" s="7" t="s">
        <v>144</v>
      </c>
      <c r="C111" s="7" t="s">
        <v>8</v>
      </c>
      <c r="D111" s="7" t="s">
        <v>124</v>
      </c>
      <c r="E111" s="7" t="s">
        <v>259</v>
      </c>
      <c r="F111" s="7">
        <v>3</v>
      </c>
      <c r="G111" s="7" t="s">
        <v>21</v>
      </c>
      <c r="H111" s="43">
        <v>4.2699999999999996</v>
      </c>
      <c r="I111" s="7">
        <v>0.42</v>
      </c>
      <c r="J111" s="7" t="s">
        <v>404</v>
      </c>
      <c r="K111" s="9" t="str">
        <f t="shared" si="6"/>
        <v>42%</v>
      </c>
      <c r="L111" s="9" t="str">
        <f t="shared" si="7"/>
        <v>?</v>
      </c>
      <c r="M111" s="9">
        <f t="shared" si="8"/>
        <v>0.42333333333333317</v>
      </c>
      <c r="N111" s="4">
        <f t="shared" si="9"/>
        <v>1</v>
      </c>
      <c r="O111" s="5" t="str">
        <f t="shared" si="10"/>
        <v>Isaias Moris (Junín, Buenos Aires): Speedy 3 / ?. Medido: 4,27 / 0,42. Diferencia: 42% / ?</v>
      </c>
      <c r="P111" s="5" t="str">
        <f t="shared" si="11"/>
        <v>Junín, Buenos Aires, Argentina</v>
      </c>
      <c r="Q111" s="6"/>
      <c r="R111" s="6"/>
      <c r="S111" s="6"/>
      <c r="T111" s="6"/>
      <c r="U111" s="6"/>
      <c r="V111" s="6"/>
      <c r="W111" s="6"/>
      <c r="X111" s="6"/>
    </row>
    <row r="112" spans="1:24" ht="15.75" customHeight="1" x14ac:dyDescent="0.2">
      <c r="A112" s="10">
        <v>40187</v>
      </c>
      <c r="B112" s="7" t="s">
        <v>100</v>
      </c>
      <c r="C112" s="7" t="s">
        <v>8</v>
      </c>
      <c r="D112" s="7" t="s">
        <v>239</v>
      </c>
      <c r="E112" s="7" t="s">
        <v>259</v>
      </c>
      <c r="F112" s="8">
        <v>5</v>
      </c>
      <c r="G112" s="8">
        <v>0.51200000000000001</v>
      </c>
      <c r="H112" s="43">
        <v>4.58</v>
      </c>
      <c r="I112" s="11">
        <v>0.46</v>
      </c>
      <c r="J112" s="7" t="s">
        <v>404</v>
      </c>
      <c r="K112" s="9" t="str">
        <f t="shared" si="6"/>
        <v>-8%</v>
      </c>
      <c r="L112" s="9" t="str">
        <f t="shared" si="7"/>
        <v>-10%</v>
      </c>
      <c r="M112" s="9">
        <f t="shared" si="8"/>
        <v>-8.3999999999999991E-2</v>
      </c>
      <c r="N112" s="4">
        <f t="shared" si="9"/>
        <v>0</v>
      </c>
      <c r="O112" s="5" t="str">
        <f t="shared" si="10"/>
        <v>Cristian (Parque Patricios, Buenos Aires): Speedy 5 / 0,512. Medido: 4,58 / 0,46. Diferencia: -8% / -10%</v>
      </c>
      <c r="P112" s="5" t="str">
        <f t="shared" si="11"/>
        <v>Parque Patricios, Buenos Aires, Argentina</v>
      </c>
      <c r="Q112" s="6"/>
      <c r="R112" s="6"/>
      <c r="S112" s="6"/>
      <c r="T112" s="6"/>
      <c r="U112" s="6"/>
      <c r="V112" s="6"/>
      <c r="W112" s="6"/>
      <c r="X112" s="6"/>
    </row>
    <row r="113" spans="1:24" ht="15.75" customHeight="1" x14ac:dyDescent="0.2">
      <c r="A113" s="10">
        <v>40187</v>
      </c>
      <c r="B113" s="7" t="s">
        <v>39</v>
      </c>
      <c r="C113" s="7" t="s">
        <v>8</v>
      </c>
      <c r="D113" s="7" t="s">
        <v>199</v>
      </c>
      <c r="E113" s="7" t="s">
        <v>259</v>
      </c>
      <c r="F113" s="8">
        <v>5</v>
      </c>
      <c r="G113" s="8" t="s">
        <v>21</v>
      </c>
      <c r="H113" s="43">
        <v>4.59</v>
      </c>
      <c r="I113" s="11">
        <v>0.44</v>
      </c>
      <c r="J113" s="7" t="s">
        <v>404</v>
      </c>
      <c r="K113" s="9" t="str">
        <f t="shared" si="6"/>
        <v>-8%</v>
      </c>
      <c r="L113" s="9" t="str">
        <f t="shared" si="7"/>
        <v>?</v>
      </c>
      <c r="M113" s="9">
        <f t="shared" si="8"/>
        <v>-8.2000000000000031E-2</v>
      </c>
      <c r="N113" s="4">
        <f t="shared" si="9"/>
        <v>0</v>
      </c>
      <c r="O113" s="5" t="str">
        <f t="shared" si="10"/>
        <v>Perseo (San Nicolás, Buenos Aires): Speedy 5 / ?. Medido: 4,59 / 0,44. Diferencia: -8% / ?</v>
      </c>
      <c r="P113" s="5" t="str">
        <f t="shared" si="11"/>
        <v>San Nicolás, Buenos Aires, Argentina</v>
      </c>
      <c r="Q113" s="6"/>
      <c r="R113" s="6"/>
      <c r="S113" s="6"/>
      <c r="T113" s="6"/>
      <c r="U113" s="6"/>
      <c r="V113" s="6"/>
      <c r="W113" s="6"/>
      <c r="X113" s="6"/>
    </row>
    <row r="114" spans="1:24" ht="15.75" customHeight="1" x14ac:dyDescent="0.2">
      <c r="A114" s="10">
        <v>40420</v>
      </c>
      <c r="B114" s="7" t="s">
        <v>168</v>
      </c>
      <c r="C114" s="7" t="s">
        <v>8</v>
      </c>
      <c r="D114" s="7" t="s">
        <v>59</v>
      </c>
      <c r="E114" s="7" t="s">
        <v>259</v>
      </c>
      <c r="F114" s="8">
        <v>3</v>
      </c>
      <c r="G114" s="8">
        <v>0.51200000000000001</v>
      </c>
      <c r="H114" s="43">
        <v>4.71</v>
      </c>
      <c r="I114" s="11">
        <v>0.46</v>
      </c>
      <c r="J114" s="7" t="s">
        <v>404</v>
      </c>
      <c r="K114" s="9" t="str">
        <f t="shared" si="6"/>
        <v>57%</v>
      </c>
      <c r="L114" s="9" t="str">
        <f t="shared" si="7"/>
        <v>-10%</v>
      </c>
      <c r="M114" s="9">
        <f t="shared" si="8"/>
        <v>0.56999999999999995</v>
      </c>
      <c r="N114" s="4">
        <f t="shared" si="9"/>
        <v>1</v>
      </c>
      <c r="O114" s="5" t="str">
        <f t="shared" si="10"/>
        <v>Ezequiel (Barracas, Buenos Aires): Speedy 3 / 0,512. Medido: 4,71 / 0,46. Diferencia: 57% / -10%</v>
      </c>
      <c r="P114" s="5" t="str">
        <f t="shared" si="11"/>
        <v>Barracas, Buenos Aires, Argentina</v>
      </c>
      <c r="Q114" s="6"/>
      <c r="R114" s="6"/>
      <c r="S114" s="6"/>
      <c r="T114" s="6"/>
      <c r="U114" s="6"/>
      <c r="V114" s="6"/>
      <c r="W114" s="6"/>
      <c r="X114" s="6"/>
    </row>
    <row r="115" spans="1:24" ht="15.75" customHeight="1" x14ac:dyDescent="0.2">
      <c r="A115" s="10">
        <v>40422</v>
      </c>
      <c r="B115" s="7" t="s">
        <v>217</v>
      </c>
      <c r="C115" s="7" t="s">
        <v>8</v>
      </c>
      <c r="D115" s="7" t="s">
        <v>252</v>
      </c>
      <c r="E115" s="7" t="s">
        <v>165</v>
      </c>
      <c r="F115" s="8">
        <v>5</v>
      </c>
      <c r="G115" s="8" t="s">
        <v>21</v>
      </c>
      <c r="H115" s="43">
        <v>5.0199999999999996</v>
      </c>
      <c r="I115" s="11">
        <v>0.68</v>
      </c>
      <c r="J115" s="7" t="s">
        <v>404</v>
      </c>
      <c r="K115" s="9" t="str">
        <f t="shared" si="6"/>
        <v>%</v>
      </c>
      <c r="L115" s="9" t="str">
        <f t="shared" si="7"/>
        <v>?</v>
      </c>
      <c r="M115" s="9">
        <f t="shared" si="8"/>
        <v>3.9999999999999151E-3</v>
      </c>
      <c r="N115" s="4">
        <f t="shared" si="9"/>
        <v>1</v>
      </c>
      <c r="O115" s="5" t="str">
        <f t="shared" si="10"/>
        <v>Fabian (San Isidro, Buenos Aires): Fibertel 5 / ?. Medido: 5,02 / 0,68. Diferencia: % / ?</v>
      </c>
      <c r="P115" s="5" t="str">
        <f t="shared" si="11"/>
        <v>San Isidro, Buenos Aires, Argentina</v>
      </c>
      <c r="Q115" s="6"/>
      <c r="R115" s="6"/>
      <c r="S115" s="6"/>
      <c r="T115" s="6"/>
      <c r="U115" s="6"/>
      <c r="V115" s="6"/>
      <c r="W115" s="6"/>
      <c r="X115" s="6"/>
    </row>
    <row r="116" spans="1:24" ht="15.75" customHeight="1" x14ac:dyDescent="0.2">
      <c r="A116" s="10">
        <v>40187</v>
      </c>
      <c r="B116" s="7" t="s">
        <v>360</v>
      </c>
      <c r="C116" s="7" t="s">
        <v>12</v>
      </c>
      <c r="D116" s="7" t="s">
        <v>22</v>
      </c>
      <c r="E116" s="7" t="s">
        <v>398</v>
      </c>
      <c r="F116" s="8">
        <v>1</v>
      </c>
      <c r="G116" s="8" t="s">
        <v>21</v>
      </c>
      <c r="H116" s="43">
        <v>0.3</v>
      </c>
      <c r="I116" s="11">
        <v>0.24</v>
      </c>
      <c r="J116" s="7" t="s">
        <v>404</v>
      </c>
      <c r="K116" s="9" t="str">
        <f t="shared" si="6"/>
        <v>-70%</v>
      </c>
      <c r="L116" s="9" t="str">
        <f t="shared" si="7"/>
        <v>?</v>
      </c>
      <c r="M116" s="9">
        <f t="shared" si="8"/>
        <v>-0.7</v>
      </c>
      <c r="N116" s="4">
        <f t="shared" si="9"/>
        <v>-1</v>
      </c>
      <c r="O116" s="5" t="str">
        <f t="shared" si="10"/>
        <v>Diego (Flores, C.A.B.A.): Telecentro 1 / ?. Medido: 0,3 / 0,24. Diferencia: -70% / ?</v>
      </c>
      <c r="P116" s="5" t="str">
        <f t="shared" si="11"/>
        <v>Flores, C.A.B.A., Argentina</v>
      </c>
      <c r="Q116" s="6"/>
      <c r="R116" s="6"/>
      <c r="S116" s="6"/>
      <c r="T116" s="6"/>
      <c r="U116" s="6"/>
      <c r="V116" s="6"/>
      <c r="W116" s="6"/>
      <c r="X116" s="6"/>
    </row>
    <row r="117" spans="1:24" ht="15.75" customHeight="1" x14ac:dyDescent="0.2">
      <c r="A117" s="7"/>
      <c r="B117" s="7" t="s">
        <v>220</v>
      </c>
      <c r="C117" s="7" t="s">
        <v>12</v>
      </c>
      <c r="D117" s="7" t="s">
        <v>26</v>
      </c>
      <c r="E117" s="7" t="s">
        <v>27</v>
      </c>
      <c r="F117" s="7">
        <v>0.51200000000000001</v>
      </c>
      <c r="G117" s="8" t="s">
        <v>21</v>
      </c>
      <c r="H117" s="43">
        <v>0.49</v>
      </c>
      <c r="I117" s="7">
        <v>0.13</v>
      </c>
      <c r="J117" s="7" t="s">
        <v>404</v>
      </c>
      <c r="K117" s="9" t="str">
        <f t="shared" si="6"/>
        <v>-4%</v>
      </c>
      <c r="L117" s="9" t="str">
        <f t="shared" si="7"/>
        <v>?</v>
      </c>
      <c r="M117" s="9">
        <f t="shared" si="8"/>
        <v>-4.2968750000000035E-2</v>
      </c>
      <c r="N117" s="4">
        <f t="shared" si="9"/>
        <v>0</v>
      </c>
      <c r="O117" s="5" t="str">
        <f t="shared" si="10"/>
        <v>Ariana (Barrio Norte, C.A.B.A.): Telmex 0,512 / ?. Medido: 0,49 / 0,13. Diferencia: -4% / ?</v>
      </c>
      <c r="P117" s="5" t="str">
        <f t="shared" si="11"/>
        <v>Barrio Norte, C.A.B.A., Argentina</v>
      </c>
      <c r="Q117" s="6" t="s">
        <v>461</v>
      </c>
      <c r="R117" s="6"/>
      <c r="S117" s="6"/>
      <c r="T117" s="6"/>
      <c r="U117" s="6"/>
      <c r="V117" s="6"/>
      <c r="W117" s="6"/>
      <c r="X117" s="6"/>
    </row>
    <row r="118" spans="1:24" ht="15.75" customHeight="1" x14ac:dyDescent="0.2">
      <c r="A118" s="10">
        <v>40187</v>
      </c>
      <c r="B118" s="7" t="s">
        <v>358</v>
      </c>
      <c r="C118" s="7" t="s">
        <v>12</v>
      </c>
      <c r="D118" s="7" t="s">
        <v>182</v>
      </c>
      <c r="E118" s="7" t="s">
        <v>177</v>
      </c>
      <c r="F118" s="8">
        <v>0.51200000000000001</v>
      </c>
      <c r="G118" s="8" t="s">
        <v>21</v>
      </c>
      <c r="H118" s="43">
        <v>0.57999999999999996</v>
      </c>
      <c r="I118" s="11">
        <v>0.11</v>
      </c>
      <c r="J118" s="7" t="s">
        <v>404</v>
      </c>
      <c r="K118" s="9" t="str">
        <f t="shared" si="6"/>
        <v>13%</v>
      </c>
      <c r="L118" s="9" t="str">
        <f t="shared" si="7"/>
        <v>?</v>
      </c>
      <c r="M118" s="9">
        <f t="shared" si="8"/>
        <v>0.13281249999999989</v>
      </c>
      <c r="N118" s="4">
        <f t="shared" si="9"/>
        <v>1</v>
      </c>
      <c r="O118" s="5" t="str">
        <f t="shared" si="10"/>
        <v>Mario (Recoleta, C.A.B.A.): Arnet 0,512 / ?. Medido: 0,58 / 0,11. Diferencia: 13% / ?</v>
      </c>
      <c r="P118" s="5" t="str">
        <f t="shared" si="11"/>
        <v>Recoleta, C.A.B.A., Argentina</v>
      </c>
      <c r="Q118" s="6"/>
      <c r="R118" s="6"/>
      <c r="S118" s="6"/>
      <c r="T118" s="6"/>
      <c r="U118" s="6"/>
      <c r="V118" s="6"/>
      <c r="W118" s="6"/>
      <c r="X118" s="6"/>
    </row>
    <row r="119" spans="1:24" ht="15.75" customHeight="1" x14ac:dyDescent="0.2">
      <c r="A119" s="10">
        <v>40421</v>
      </c>
      <c r="B119" s="7" t="s">
        <v>151</v>
      </c>
      <c r="C119" s="7" t="s">
        <v>12</v>
      </c>
      <c r="D119" s="7" t="s">
        <v>211</v>
      </c>
      <c r="E119" s="7" t="s">
        <v>398</v>
      </c>
      <c r="F119" s="8">
        <v>3</v>
      </c>
      <c r="G119" s="8">
        <v>0.25600000000000001</v>
      </c>
      <c r="H119" s="43">
        <v>0.63</v>
      </c>
      <c r="I119" s="11">
        <v>0.24</v>
      </c>
      <c r="J119" s="7" t="s">
        <v>404</v>
      </c>
      <c r="K119" s="9" t="str">
        <f t="shared" si="6"/>
        <v>-79%</v>
      </c>
      <c r="L119" s="9" t="str">
        <f t="shared" si="7"/>
        <v>-6%</v>
      </c>
      <c r="M119" s="9">
        <f t="shared" si="8"/>
        <v>-0.79</v>
      </c>
      <c r="N119" s="4">
        <f t="shared" si="9"/>
        <v>-1</v>
      </c>
      <c r="O119" s="5" t="str">
        <f t="shared" si="10"/>
        <v>Okrus (Almagro, C.A.B.A.): Telecentro 3 / 0,256. Medido: 0,63 / 0,24. Diferencia: -79% / -6%</v>
      </c>
      <c r="P119" s="5" t="str">
        <f t="shared" si="11"/>
        <v>Almagro, C.A.B.A., Argentina</v>
      </c>
      <c r="Q119" s="6"/>
      <c r="R119" s="6"/>
      <c r="S119" s="6"/>
      <c r="T119" s="6"/>
      <c r="U119" s="6"/>
      <c r="V119" s="6"/>
      <c r="W119" s="6"/>
      <c r="X119" s="6"/>
    </row>
    <row r="120" spans="1:24" ht="15.75" customHeight="1" x14ac:dyDescent="0.2">
      <c r="A120" s="10">
        <v>40187</v>
      </c>
      <c r="B120" s="7" t="s">
        <v>262</v>
      </c>
      <c r="C120" s="7" t="s">
        <v>12</v>
      </c>
      <c r="D120" s="7" t="s">
        <v>357</v>
      </c>
      <c r="E120" s="7" t="s">
        <v>177</v>
      </c>
      <c r="F120" s="8">
        <v>1</v>
      </c>
      <c r="G120" s="8" t="s">
        <v>21</v>
      </c>
      <c r="H120" s="43">
        <v>0.83</v>
      </c>
      <c r="I120" s="11">
        <v>0.2</v>
      </c>
      <c r="J120" s="7" t="s">
        <v>404</v>
      </c>
      <c r="K120" s="9" t="str">
        <f t="shared" si="6"/>
        <v>-17%</v>
      </c>
      <c r="L120" s="9" t="str">
        <f t="shared" si="7"/>
        <v>?</v>
      </c>
      <c r="M120" s="9">
        <f t="shared" si="8"/>
        <v>-0.17000000000000004</v>
      </c>
      <c r="N120" s="4">
        <f t="shared" si="9"/>
        <v>0</v>
      </c>
      <c r="O120" s="5" t="str">
        <f t="shared" si="10"/>
        <v>Gabriel (Villa del Parque, C.A.B.A.): Arnet 1 / ?. Medido: 0,83 / 0,2. Diferencia: -17% / ?</v>
      </c>
      <c r="P120" s="5" t="str">
        <f t="shared" si="11"/>
        <v>Villa del Parque, C.A.B.A., Argentina</v>
      </c>
      <c r="Q120" s="6"/>
      <c r="R120" s="6"/>
      <c r="S120" s="6"/>
      <c r="T120" s="6"/>
      <c r="U120" s="6"/>
      <c r="V120" s="6"/>
      <c r="W120" s="6"/>
      <c r="X120" s="6"/>
    </row>
    <row r="121" spans="1:24" ht="15.75" customHeight="1" x14ac:dyDescent="0.2">
      <c r="A121" s="10">
        <v>40430</v>
      </c>
      <c r="B121" s="7" t="s">
        <v>444</v>
      </c>
      <c r="C121" s="7" t="s">
        <v>12</v>
      </c>
      <c r="D121" s="7" t="s">
        <v>182</v>
      </c>
      <c r="E121" s="7" t="s">
        <v>165</v>
      </c>
      <c r="F121" s="7">
        <v>3</v>
      </c>
      <c r="G121" s="7" t="s">
        <v>21</v>
      </c>
      <c r="H121" s="43">
        <v>0.85</v>
      </c>
      <c r="I121" s="7">
        <v>0.23</v>
      </c>
      <c r="J121" s="7" t="s">
        <v>404</v>
      </c>
      <c r="K121" s="9" t="str">
        <f t="shared" si="6"/>
        <v>-72%</v>
      </c>
      <c r="L121" s="9" t="str">
        <f t="shared" si="7"/>
        <v>?</v>
      </c>
      <c r="M121" s="9">
        <f t="shared" si="8"/>
        <v>-0.71666666666666667</v>
      </c>
      <c r="N121" s="4">
        <f t="shared" si="9"/>
        <v>-1</v>
      </c>
      <c r="O121" s="5" t="str">
        <f t="shared" si="10"/>
        <v>Enrique (Recoleta, C.A.B.A.): Fibertel 3 / ?. Medido: 0,85 / 0,23. Diferencia: -72% / ?</v>
      </c>
      <c r="P121" s="5" t="str">
        <f t="shared" si="11"/>
        <v>Recoleta, C.A.B.A., Argentina</v>
      </c>
      <c r="Q121" s="6"/>
      <c r="R121" s="6"/>
      <c r="S121" s="6"/>
      <c r="T121" s="6"/>
      <c r="U121" s="6"/>
      <c r="V121" s="6"/>
      <c r="W121" s="6"/>
      <c r="X121" s="6"/>
    </row>
    <row r="122" spans="1:24" ht="15.75" customHeight="1" x14ac:dyDescent="0.2">
      <c r="A122" s="10">
        <v>40187</v>
      </c>
      <c r="B122" s="7" t="s">
        <v>111</v>
      </c>
      <c r="C122" s="7" t="s">
        <v>12</v>
      </c>
      <c r="D122" s="7" t="s">
        <v>399</v>
      </c>
      <c r="E122" s="7" t="s">
        <v>165</v>
      </c>
      <c r="F122" s="8">
        <v>1</v>
      </c>
      <c r="G122" s="8">
        <v>0.128</v>
      </c>
      <c r="H122" s="43">
        <v>1</v>
      </c>
      <c r="I122" s="11">
        <v>0.1</v>
      </c>
      <c r="J122" s="7" t="s">
        <v>404</v>
      </c>
      <c r="K122" s="9" t="str">
        <f t="shared" si="6"/>
        <v>%</v>
      </c>
      <c r="L122" s="9" t="str">
        <f t="shared" si="7"/>
        <v>-22%</v>
      </c>
      <c r="M122" s="9">
        <f t="shared" si="8"/>
        <v>0</v>
      </c>
      <c r="N122" s="4">
        <f t="shared" si="9"/>
        <v>1</v>
      </c>
      <c r="O122" s="5" t="str">
        <f t="shared" si="10"/>
        <v>Julian (Congreso, C.A.B.A.): Fibertel 1 / 0,128. Medido: 1 / 0,1. Diferencia: % / -22%</v>
      </c>
      <c r="P122" s="5" t="str">
        <f t="shared" si="11"/>
        <v>Congreso, C.A.B.A., Argentina</v>
      </c>
      <c r="Q122" s="6"/>
      <c r="R122" s="6"/>
      <c r="S122" s="6"/>
      <c r="T122" s="6"/>
      <c r="U122" s="6"/>
      <c r="V122" s="6"/>
      <c r="W122" s="6"/>
      <c r="X122" s="6"/>
    </row>
    <row r="123" spans="1:24" ht="15.75" customHeight="1" x14ac:dyDescent="0.2">
      <c r="A123" s="10">
        <v>40422</v>
      </c>
      <c r="B123" s="7" t="s">
        <v>362</v>
      </c>
      <c r="C123" s="7" t="s">
        <v>12</v>
      </c>
      <c r="D123" s="7" t="s">
        <v>378</v>
      </c>
      <c r="E123" s="7" t="s">
        <v>398</v>
      </c>
      <c r="F123" s="8">
        <v>3</v>
      </c>
      <c r="G123" s="8" t="s">
        <v>21</v>
      </c>
      <c r="H123" s="43">
        <v>1.04</v>
      </c>
      <c r="I123" s="11">
        <v>0.25</v>
      </c>
      <c r="J123" s="7" t="s">
        <v>404</v>
      </c>
      <c r="K123" s="9" t="str">
        <f t="shared" si="6"/>
        <v>-65%</v>
      </c>
      <c r="L123" s="9" t="str">
        <f t="shared" si="7"/>
        <v>?</v>
      </c>
      <c r="M123" s="9">
        <f t="shared" si="8"/>
        <v>-0.65333333333333332</v>
      </c>
      <c r="N123" s="4">
        <f t="shared" si="9"/>
        <v>-1</v>
      </c>
      <c r="O123" s="5" t="str">
        <f t="shared" si="10"/>
        <v>Ariel (Paternal, C.A.B.A.): Telecentro 3 / ?. Medido: 1,04 / 0,25. Diferencia: -65% / ?</v>
      </c>
      <c r="P123" s="5" t="str">
        <f t="shared" si="11"/>
        <v>Paternal, C.A.B.A., Argentina</v>
      </c>
      <c r="Q123" s="6"/>
      <c r="R123" s="6"/>
      <c r="S123" s="6"/>
      <c r="T123" s="6"/>
      <c r="U123" s="6"/>
      <c r="V123" s="6"/>
      <c r="W123" s="6"/>
      <c r="X123" s="6"/>
    </row>
    <row r="124" spans="1:24" ht="15.75" customHeight="1" x14ac:dyDescent="0.2">
      <c r="A124" s="10">
        <v>40460</v>
      </c>
      <c r="B124" s="7" t="s">
        <v>439</v>
      </c>
      <c r="C124" s="7" t="s">
        <v>12</v>
      </c>
      <c r="D124" s="7" t="s">
        <v>357</v>
      </c>
      <c r="E124" s="7" t="s">
        <v>165</v>
      </c>
      <c r="F124" s="8">
        <v>3</v>
      </c>
      <c r="G124" s="8" t="s">
        <v>21</v>
      </c>
      <c r="H124" s="43">
        <v>1.29</v>
      </c>
      <c r="I124" s="11">
        <v>0.24</v>
      </c>
      <c r="J124" s="7" t="s">
        <v>404</v>
      </c>
      <c r="K124" s="9" t="str">
        <f t="shared" si="6"/>
        <v>-57%</v>
      </c>
      <c r="L124" s="9" t="str">
        <f t="shared" si="7"/>
        <v>?</v>
      </c>
      <c r="M124" s="9">
        <f t="shared" si="8"/>
        <v>-0.56999999999999995</v>
      </c>
      <c r="N124" s="4">
        <f t="shared" si="9"/>
        <v>-1</v>
      </c>
      <c r="O124" s="5" t="str">
        <f t="shared" si="10"/>
        <v>Jorge (Villa del Parque, C.A.B.A.): Fibertel 3 / ?. Medido: 1,29 / 0,24. Diferencia: -57% / ?</v>
      </c>
      <c r="P124" s="5" t="str">
        <f t="shared" si="11"/>
        <v>Villa del Parque, C.A.B.A., Argentina</v>
      </c>
      <c r="Q124" s="6"/>
      <c r="R124" s="6"/>
      <c r="S124" s="6"/>
      <c r="T124" s="6"/>
      <c r="U124" s="6"/>
      <c r="V124" s="6"/>
      <c r="W124" s="6"/>
      <c r="X124" s="6"/>
    </row>
    <row r="125" spans="1:24" ht="15.75" customHeight="1" x14ac:dyDescent="0.2">
      <c r="A125" s="7"/>
      <c r="B125" s="7" t="s">
        <v>142</v>
      </c>
      <c r="C125" s="7" t="s">
        <v>12</v>
      </c>
      <c r="D125" s="7" t="s">
        <v>239</v>
      </c>
      <c r="E125" s="7" t="s">
        <v>259</v>
      </c>
      <c r="F125" s="7">
        <v>5</v>
      </c>
      <c r="G125" s="8" t="s">
        <v>21</v>
      </c>
      <c r="H125" s="43">
        <v>1.36</v>
      </c>
      <c r="I125" s="7">
        <v>0.39</v>
      </c>
      <c r="J125" s="7" t="s">
        <v>404</v>
      </c>
      <c r="K125" s="9" t="str">
        <f t="shared" si="6"/>
        <v>-73%</v>
      </c>
      <c r="L125" s="9" t="str">
        <f t="shared" si="7"/>
        <v>?</v>
      </c>
      <c r="M125" s="9">
        <f t="shared" si="8"/>
        <v>-0.72799999999999998</v>
      </c>
      <c r="N125" s="4">
        <f t="shared" si="9"/>
        <v>-1</v>
      </c>
      <c r="O125" s="5" t="str">
        <f t="shared" si="10"/>
        <v>Leo (Parque Patricios, C.A.B.A.): Speedy 5 / ?. Medido: 1,36 / 0,39. Diferencia: -73% / ?</v>
      </c>
      <c r="P125" s="5" t="str">
        <f t="shared" si="11"/>
        <v>Parque Patricios, C.A.B.A., Argentina</v>
      </c>
      <c r="Q125" s="6"/>
      <c r="R125" s="6"/>
      <c r="S125" s="6"/>
      <c r="T125" s="6"/>
      <c r="U125" s="6"/>
      <c r="V125" s="6"/>
      <c r="W125" s="6"/>
      <c r="X125" s="6"/>
    </row>
    <row r="126" spans="1:24" ht="15.75" customHeight="1" x14ac:dyDescent="0.2">
      <c r="A126" s="10">
        <v>40218</v>
      </c>
      <c r="B126" s="7" t="s">
        <v>277</v>
      </c>
      <c r="C126" s="7" t="s">
        <v>12</v>
      </c>
      <c r="D126" s="7" t="s">
        <v>295</v>
      </c>
      <c r="E126" s="7" t="s">
        <v>398</v>
      </c>
      <c r="F126" s="8">
        <v>5</v>
      </c>
      <c r="G126" s="8" t="s">
        <v>21</v>
      </c>
      <c r="H126" s="43">
        <v>1.37</v>
      </c>
      <c r="I126" s="11">
        <v>0.5</v>
      </c>
      <c r="J126" s="7" t="s">
        <v>404</v>
      </c>
      <c r="K126" s="9" t="str">
        <f t="shared" si="6"/>
        <v>-73%</v>
      </c>
      <c r="L126" s="9" t="str">
        <f t="shared" si="7"/>
        <v>?</v>
      </c>
      <c r="M126" s="9">
        <f t="shared" si="8"/>
        <v>-0.72599999999999998</v>
      </c>
      <c r="N126" s="4">
        <f t="shared" si="9"/>
        <v>-1</v>
      </c>
      <c r="O126" s="5" t="str">
        <f t="shared" si="10"/>
        <v>Ramiro (Belgrano, C.A.B.A.): Telecentro 5 / ?. Medido: 1,37 / 0,5. Diferencia: -73% / ?</v>
      </c>
      <c r="P126" s="5" t="str">
        <f t="shared" si="11"/>
        <v>Belgrano, C.A.B.A., Argentina</v>
      </c>
      <c r="Q126" s="6"/>
      <c r="R126" s="6"/>
      <c r="S126" s="6"/>
      <c r="T126" s="6"/>
      <c r="U126" s="6"/>
      <c r="V126" s="6"/>
      <c r="W126" s="6"/>
      <c r="X126" s="6"/>
    </row>
    <row r="127" spans="1:24" ht="15.75" customHeight="1" x14ac:dyDescent="0.2">
      <c r="A127" s="10">
        <v>40399</v>
      </c>
      <c r="B127" s="7" t="s">
        <v>91</v>
      </c>
      <c r="C127" s="7" t="s">
        <v>12</v>
      </c>
      <c r="D127" s="7" t="s">
        <v>378</v>
      </c>
      <c r="E127" s="7" t="s">
        <v>165</v>
      </c>
      <c r="F127" s="7">
        <v>3</v>
      </c>
      <c r="G127" s="7" t="s">
        <v>21</v>
      </c>
      <c r="H127" s="43">
        <v>1.42</v>
      </c>
      <c r="I127" s="7">
        <v>0.25</v>
      </c>
      <c r="J127" s="7" t="s">
        <v>404</v>
      </c>
      <c r="K127" s="9" t="str">
        <f t="shared" si="6"/>
        <v>-53%</v>
      </c>
      <c r="L127" s="9" t="str">
        <f t="shared" si="7"/>
        <v>?</v>
      </c>
      <c r="M127" s="9">
        <f t="shared" si="8"/>
        <v>-0.52666666666666673</v>
      </c>
      <c r="N127" s="4">
        <f t="shared" si="9"/>
        <v>-1</v>
      </c>
      <c r="O127" s="5" t="str">
        <f t="shared" si="10"/>
        <v>Vero (Paternal, C.A.B.A.): Fibertel 3 / ?. Medido: 1,42 / 0,25. Diferencia: -53% / ?</v>
      </c>
      <c r="P127" s="5" t="str">
        <f t="shared" si="11"/>
        <v>Paternal, C.A.B.A., Argentina</v>
      </c>
      <c r="Q127" s="6"/>
      <c r="R127" s="6"/>
      <c r="S127" s="6"/>
      <c r="T127" s="6"/>
      <c r="U127" s="6"/>
      <c r="V127" s="6"/>
      <c r="W127" s="6"/>
      <c r="X127" s="6"/>
    </row>
    <row r="128" spans="1:24" ht="15.75" customHeight="1" x14ac:dyDescent="0.2">
      <c r="A128" s="10">
        <v>40422</v>
      </c>
      <c r="B128" s="7" t="s">
        <v>376</v>
      </c>
      <c r="C128" s="7" t="s">
        <v>12</v>
      </c>
      <c r="D128" s="7" t="s">
        <v>290</v>
      </c>
      <c r="E128" s="7" t="s">
        <v>259</v>
      </c>
      <c r="F128" s="8">
        <v>3</v>
      </c>
      <c r="G128" s="8" t="s">
        <v>21</v>
      </c>
      <c r="H128" s="43">
        <v>1.55</v>
      </c>
      <c r="I128" s="11">
        <v>0.44</v>
      </c>
      <c r="J128" s="7" t="s">
        <v>404</v>
      </c>
      <c r="K128" s="9" t="str">
        <f t="shared" si="6"/>
        <v>-48%</v>
      </c>
      <c r="L128" s="9" t="str">
        <f t="shared" si="7"/>
        <v>?</v>
      </c>
      <c r="M128" s="9">
        <f t="shared" si="8"/>
        <v>-0.48333333333333334</v>
      </c>
      <c r="N128" s="4">
        <f t="shared" si="9"/>
        <v>-1</v>
      </c>
      <c r="O128" s="5" t="str">
        <f t="shared" si="10"/>
        <v>Germán  (Floresta, C.A.B.A.): Speedy 3 / ?. Medido: 1,55 / 0,44. Diferencia: -48% / ?</v>
      </c>
      <c r="P128" s="5" t="str">
        <f t="shared" si="11"/>
        <v>Floresta, C.A.B.A., Argentina</v>
      </c>
      <c r="Q128" s="6"/>
      <c r="R128" s="6"/>
      <c r="S128" s="6"/>
      <c r="T128" s="6"/>
      <c r="U128" s="6"/>
      <c r="V128" s="6"/>
      <c r="W128" s="6"/>
      <c r="X128" s="6"/>
    </row>
    <row r="129" spans="1:24" ht="15.75" customHeight="1" x14ac:dyDescent="0.2">
      <c r="A129" s="10">
        <v>40187</v>
      </c>
      <c r="B129" s="7" t="s">
        <v>20</v>
      </c>
      <c r="C129" s="7" t="s">
        <v>12</v>
      </c>
      <c r="D129" s="7" t="s">
        <v>22</v>
      </c>
      <c r="E129" s="7" t="s">
        <v>165</v>
      </c>
      <c r="F129" s="8">
        <v>3</v>
      </c>
      <c r="G129" s="8" t="s">
        <v>21</v>
      </c>
      <c r="H129" s="43">
        <v>1.57</v>
      </c>
      <c r="I129" s="11">
        <v>0.21</v>
      </c>
      <c r="J129" s="7" t="s">
        <v>404</v>
      </c>
      <c r="K129" s="9" t="str">
        <f t="shared" si="6"/>
        <v>-48%</v>
      </c>
      <c r="L129" s="9" t="str">
        <f t="shared" si="7"/>
        <v>?</v>
      </c>
      <c r="M129" s="9">
        <f t="shared" si="8"/>
        <v>-0.47666666666666663</v>
      </c>
      <c r="N129" s="4">
        <f t="shared" si="9"/>
        <v>-1</v>
      </c>
      <c r="O129" s="5" t="str">
        <f t="shared" si="10"/>
        <v>Esteban (Flores, C.A.B.A.): Fibertel 3 / ?. Medido: 1,57 / 0,21. Diferencia: -48% / ?</v>
      </c>
      <c r="P129" s="5" t="str">
        <f t="shared" si="11"/>
        <v>Flores, C.A.B.A., Argentina</v>
      </c>
      <c r="Q129" s="6"/>
      <c r="R129" s="6"/>
      <c r="S129" s="6"/>
      <c r="T129" s="6"/>
      <c r="U129" s="6"/>
      <c r="V129" s="6"/>
      <c r="W129" s="6"/>
      <c r="X129" s="6"/>
    </row>
    <row r="130" spans="1:24" ht="15.75" customHeight="1" x14ac:dyDescent="0.2">
      <c r="A130" s="10">
        <v>40307</v>
      </c>
      <c r="B130" s="7" t="s">
        <v>155</v>
      </c>
      <c r="C130" s="7" t="s">
        <v>12</v>
      </c>
      <c r="D130" s="7" t="s">
        <v>239</v>
      </c>
      <c r="E130" s="7" t="s">
        <v>165</v>
      </c>
      <c r="F130" s="7">
        <v>3</v>
      </c>
      <c r="G130" s="7" t="s">
        <v>21</v>
      </c>
      <c r="H130" s="43">
        <v>1.7</v>
      </c>
      <c r="I130" s="7">
        <v>1.3</v>
      </c>
      <c r="J130" s="7" t="s">
        <v>404</v>
      </c>
      <c r="K130" s="9" t="str">
        <f t="shared" ref="K130:K193" si="12">IFERROR(TEXT(((H130-F130)/F130),"#%"),"?")</f>
        <v>-43%</v>
      </c>
      <c r="L130" s="9" t="str">
        <f t="shared" ref="L130:L193" si="13">IFERROR(TEXT(((I130-G130)/G130),"#%"),"?")</f>
        <v>?</v>
      </c>
      <c r="M130" s="9">
        <f t="shared" ref="M130:M193" si="14">(H130-F130)/F130</f>
        <v>-0.43333333333333335</v>
      </c>
      <c r="N130" s="4">
        <f t="shared" ref="N130:N193" si="15">IF((M130&lt;-0.33),-1,IF((M130&lt;0),0,1))</f>
        <v>-1</v>
      </c>
      <c r="O130" s="5" t="str">
        <f t="shared" ref="O130:O193" si="16">(((((((((((((((((B130&amp;" (")&amp;D130)&amp;", ")&amp;C130)&amp;"): ")&amp;E130)&amp;" ")&amp;F130)&amp;" / ")&amp;G130)&amp;". Medido: ")&amp;H130)&amp;" / ")&amp;I130)&amp;". Diferencia: ")&amp;K130)&amp;" / ")&amp;L130</f>
        <v>Daniel (Parque Patricios, C.A.B.A.): Fibertel 3 / ?. Medido: 1,7 / 1,3. Diferencia: -43% / ?</v>
      </c>
      <c r="P130" s="5" t="str">
        <f t="shared" ref="P130:P193" si="17">(((D130&amp;", ")&amp;C130)&amp;", ")&amp;J130</f>
        <v>Parque Patricios, C.A.B.A., Argentina</v>
      </c>
      <c r="Q130" s="6"/>
      <c r="R130" s="6"/>
      <c r="S130" s="6"/>
      <c r="T130" s="6"/>
      <c r="U130" s="6"/>
      <c r="V130" s="6"/>
      <c r="W130" s="6"/>
      <c r="X130" s="6"/>
    </row>
    <row r="131" spans="1:24" ht="15.75" customHeight="1" x14ac:dyDescent="0.2">
      <c r="A131" s="7"/>
      <c r="B131" s="7" t="s">
        <v>147</v>
      </c>
      <c r="C131" s="7" t="s">
        <v>12</v>
      </c>
      <c r="D131" s="7" t="s">
        <v>429</v>
      </c>
      <c r="E131" s="7" t="s">
        <v>165</v>
      </c>
      <c r="F131" s="7">
        <v>3</v>
      </c>
      <c r="G131" s="7">
        <v>3</v>
      </c>
      <c r="H131" s="43">
        <v>1.7</v>
      </c>
      <c r="I131" s="7">
        <v>1.3</v>
      </c>
      <c r="J131" s="7" t="s">
        <v>404</v>
      </c>
      <c r="K131" s="9" t="str">
        <f t="shared" si="12"/>
        <v>-43%</v>
      </c>
      <c r="L131" s="9" t="str">
        <f t="shared" si="13"/>
        <v>-57%</v>
      </c>
      <c r="M131" s="9">
        <f t="shared" si="14"/>
        <v>-0.43333333333333335</v>
      </c>
      <c r="N131" s="4">
        <f t="shared" si="15"/>
        <v>-1</v>
      </c>
      <c r="O131" s="5" t="str">
        <f t="shared" si="16"/>
        <v>Oscar Tarrio (Liniers, C.A.B.A.): Fibertel 3 / 3. Medido: 1,7 / 1,3. Diferencia: -43% / -57%</v>
      </c>
      <c r="P131" s="5" t="str">
        <f t="shared" si="17"/>
        <v>Liniers, C.A.B.A., Argentina</v>
      </c>
      <c r="Q131" s="6"/>
      <c r="R131" s="6"/>
      <c r="S131" s="6"/>
      <c r="T131" s="6"/>
      <c r="U131" s="6"/>
      <c r="V131" s="6"/>
      <c r="W131" s="6"/>
      <c r="X131" s="6"/>
    </row>
    <row r="132" spans="1:24" ht="15.75" customHeight="1" x14ac:dyDescent="0.2">
      <c r="A132" s="7"/>
      <c r="B132" s="7" t="s">
        <v>242</v>
      </c>
      <c r="C132" s="7" t="s">
        <v>12</v>
      </c>
      <c r="D132" s="7" t="s">
        <v>43</v>
      </c>
      <c r="E132" s="7" t="s">
        <v>165</v>
      </c>
      <c r="F132" s="7">
        <v>3</v>
      </c>
      <c r="G132" s="8" t="s">
        <v>21</v>
      </c>
      <c r="H132" s="43">
        <v>1.84</v>
      </c>
      <c r="I132" s="7">
        <v>0.21</v>
      </c>
      <c r="J132" s="7" t="s">
        <v>404</v>
      </c>
      <c r="K132" s="9" t="str">
        <f t="shared" si="12"/>
        <v>-39%</v>
      </c>
      <c r="L132" s="9" t="str">
        <f t="shared" si="13"/>
        <v>?</v>
      </c>
      <c r="M132" s="9">
        <f t="shared" si="14"/>
        <v>-0.38666666666666666</v>
      </c>
      <c r="N132" s="4">
        <f t="shared" si="15"/>
        <v>-1</v>
      </c>
      <c r="O132" s="5" t="str">
        <f t="shared" si="16"/>
        <v>Gustavo (Parque Avellaneda, C.A.B.A.): Fibertel 3 / ?. Medido: 1,84 / 0,21. Diferencia: -39% / ?</v>
      </c>
      <c r="P132" s="5" t="str">
        <f t="shared" si="17"/>
        <v>Parque Avellaneda, C.A.B.A., Argentina</v>
      </c>
      <c r="Q132" s="6"/>
      <c r="R132" s="6"/>
      <c r="S132" s="6"/>
      <c r="T132" s="6"/>
      <c r="U132" s="6"/>
      <c r="V132" s="6"/>
      <c r="W132" s="6"/>
      <c r="X132" s="6"/>
    </row>
    <row r="133" spans="1:24" ht="15.75" customHeight="1" x14ac:dyDescent="0.2">
      <c r="A133" s="10">
        <v>40422</v>
      </c>
      <c r="B133" s="7" t="s">
        <v>91</v>
      </c>
      <c r="C133" s="7" t="s">
        <v>12</v>
      </c>
      <c r="D133" s="7" t="s">
        <v>378</v>
      </c>
      <c r="E133" s="7" t="s">
        <v>165</v>
      </c>
      <c r="F133" s="8">
        <v>2</v>
      </c>
      <c r="G133" s="8">
        <v>0.248</v>
      </c>
      <c r="H133" s="43">
        <v>1.96</v>
      </c>
      <c r="I133" s="11">
        <v>0.26</v>
      </c>
      <c r="J133" s="7" t="s">
        <v>404</v>
      </c>
      <c r="K133" s="9" t="str">
        <f t="shared" si="12"/>
        <v>-2%</v>
      </c>
      <c r="L133" s="9" t="str">
        <f t="shared" si="13"/>
        <v>5%</v>
      </c>
      <c r="M133" s="9">
        <f t="shared" si="14"/>
        <v>-2.0000000000000018E-2</v>
      </c>
      <c r="N133" s="4">
        <f t="shared" si="15"/>
        <v>0</v>
      </c>
      <c r="O133" s="5" t="str">
        <f t="shared" si="16"/>
        <v>Vero (Paternal, C.A.B.A.): Fibertel 2 / 0,248. Medido: 1,96 / 0,26. Diferencia: -2% / 5%</v>
      </c>
      <c r="P133" s="5" t="str">
        <f t="shared" si="17"/>
        <v>Paternal, C.A.B.A., Argentina</v>
      </c>
      <c r="Q133" s="6"/>
      <c r="R133" s="6"/>
      <c r="S133" s="6"/>
      <c r="T133" s="6"/>
      <c r="U133" s="6"/>
      <c r="V133" s="6"/>
      <c r="W133" s="6"/>
      <c r="X133" s="6"/>
    </row>
    <row r="134" spans="1:24" ht="15.75" customHeight="1" x14ac:dyDescent="0.2">
      <c r="A134" s="10">
        <v>40187</v>
      </c>
      <c r="B134" s="7" t="s">
        <v>394</v>
      </c>
      <c r="C134" s="7" t="s">
        <v>12</v>
      </c>
      <c r="D134" s="7" t="s">
        <v>395</v>
      </c>
      <c r="E134" s="7" t="s">
        <v>177</v>
      </c>
      <c r="F134" s="8">
        <v>3</v>
      </c>
      <c r="G134" s="8">
        <v>0.25600000000000001</v>
      </c>
      <c r="H134" s="43">
        <v>1.98</v>
      </c>
      <c r="I134" s="11">
        <v>0.2</v>
      </c>
      <c r="J134" s="7" t="s">
        <v>404</v>
      </c>
      <c r="K134" s="9" t="str">
        <f t="shared" si="12"/>
        <v>-34%</v>
      </c>
      <c r="L134" s="9" t="str">
        <f t="shared" si="13"/>
        <v>-22%</v>
      </c>
      <c r="M134" s="9">
        <f t="shared" si="14"/>
        <v>-0.34</v>
      </c>
      <c r="N134" s="4">
        <f t="shared" si="15"/>
        <v>-1</v>
      </c>
      <c r="O134" s="5" t="str">
        <f t="shared" si="16"/>
        <v>José (Palermo, C.A.B.A.): Arnet 3 / 0,256. Medido: 1,98 / 0,2. Diferencia: -34% / -22%</v>
      </c>
      <c r="P134" s="5" t="str">
        <f t="shared" si="17"/>
        <v>Palermo, C.A.B.A., Argentina</v>
      </c>
      <c r="Q134" s="6"/>
      <c r="R134" s="6"/>
      <c r="S134" s="6"/>
      <c r="T134" s="6"/>
      <c r="U134" s="6"/>
      <c r="V134" s="6"/>
      <c r="W134" s="6"/>
      <c r="X134" s="6"/>
    </row>
    <row r="135" spans="1:24" ht="15.75" customHeight="1" x14ac:dyDescent="0.2">
      <c r="A135" s="10">
        <v>40187</v>
      </c>
      <c r="B135" s="7" t="s">
        <v>176</v>
      </c>
      <c r="C135" s="7" t="s">
        <v>12</v>
      </c>
      <c r="D135" s="7"/>
      <c r="E135" s="7" t="s">
        <v>177</v>
      </c>
      <c r="F135" s="8">
        <v>3</v>
      </c>
      <c r="G135" s="8">
        <v>0.25600000000000001</v>
      </c>
      <c r="H135" s="43">
        <v>2</v>
      </c>
      <c r="I135" s="11">
        <v>0.2</v>
      </c>
      <c r="J135" s="7" t="s">
        <v>404</v>
      </c>
      <c r="K135" s="9" t="str">
        <f t="shared" si="12"/>
        <v>-33%</v>
      </c>
      <c r="L135" s="9" t="str">
        <f t="shared" si="13"/>
        <v>-22%</v>
      </c>
      <c r="M135" s="9">
        <f t="shared" si="14"/>
        <v>-0.33333333333333331</v>
      </c>
      <c r="N135" s="4">
        <f t="shared" si="15"/>
        <v>-1</v>
      </c>
      <c r="O135" s="5" t="str">
        <f t="shared" si="16"/>
        <v>Eljorgeba (, C.A.B.A.): Arnet 3 / 0,256. Medido: 2 / 0,2. Diferencia: -33% / -22%</v>
      </c>
      <c r="P135" s="5" t="str">
        <f t="shared" si="17"/>
        <v>, C.A.B.A., Argentina</v>
      </c>
      <c r="Q135" s="6"/>
      <c r="R135" s="6"/>
      <c r="S135" s="6"/>
      <c r="T135" s="6"/>
      <c r="U135" s="6"/>
      <c r="V135" s="6"/>
      <c r="W135" s="6"/>
      <c r="X135" s="6"/>
    </row>
    <row r="136" spans="1:24" ht="15.75" customHeight="1" x14ac:dyDescent="0.2">
      <c r="A136" s="10">
        <v>40460</v>
      </c>
      <c r="B136" s="7" t="s">
        <v>155</v>
      </c>
      <c r="C136" s="7" t="s">
        <v>12</v>
      </c>
      <c r="D136" s="7" t="s">
        <v>258</v>
      </c>
      <c r="E136" s="7" t="s">
        <v>259</v>
      </c>
      <c r="F136" s="8">
        <v>3</v>
      </c>
      <c r="G136" s="8" t="s">
        <v>21</v>
      </c>
      <c r="H136" s="43">
        <v>2.0099999999999998</v>
      </c>
      <c r="I136" s="11">
        <v>0.28000000000000003</v>
      </c>
      <c r="J136" s="7" t="s">
        <v>404</v>
      </c>
      <c r="K136" s="9" t="str">
        <f t="shared" si="12"/>
        <v>-33%</v>
      </c>
      <c r="L136" s="9" t="str">
        <f t="shared" si="13"/>
        <v>?</v>
      </c>
      <c r="M136" s="9">
        <f t="shared" si="14"/>
        <v>-0.33000000000000007</v>
      </c>
      <c r="N136" s="4">
        <f t="shared" si="15"/>
        <v>0</v>
      </c>
      <c r="O136" s="5" t="str">
        <f t="shared" si="16"/>
        <v>Daniel (Boedo, C.A.B.A.): Speedy 3 / ?. Medido: 2,01 / 0,28. Diferencia: -33% / ?</v>
      </c>
      <c r="P136" s="5" t="str">
        <f t="shared" si="17"/>
        <v>Boedo, C.A.B.A., Argentina</v>
      </c>
      <c r="Q136" s="6"/>
      <c r="R136" s="6"/>
      <c r="S136" s="6"/>
      <c r="T136" s="6"/>
      <c r="U136" s="6"/>
      <c r="V136" s="6"/>
      <c r="W136" s="6"/>
      <c r="X136" s="6"/>
    </row>
    <row r="137" spans="1:24" ht="15.75" customHeight="1" x14ac:dyDescent="0.2">
      <c r="A137" s="7"/>
      <c r="B137" s="7" t="s">
        <v>36</v>
      </c>
      <c r="C137" s="7" t="s">
        <v>12</v>
      </c>
      <c r="D137" s="7" t="s">
        <v>59</v>
      </c>
      <c r="E137" s="7" t="s">
        <v>259</v>
      </c>
      <c r="F137" s="7">
        <v>5</v>
      </c>
      <c r="G137" s="8" t="s">
        <v>21</v>
      </c>
      <c r="H137" s="43">
        <v>2.0299999999999998</v>
      </c>
      <c r="I137" s="7">
        <v>0.38</v>
      </c>
      <c r="J137" s="7" t="s">
        <v>404</v>
      </c>
      <c r="K137" s="9" t="str">
        <f t="shared" si="12"/>
        <v>-59%</v>
      </c>
      <c r="L137" s="9" t="str">
        <f t="shared" si="13"/>
        <v>?</v>
      </c>
      <c r="M137" s="9">
        <f t="shared" si="14"/>
        <v>-0.59400000000000008</v>
      </c>
      <c r="N137" s="4">
        <f t="shared" si="15"/>
        <v>-1</v>
      </c>
      <c r="O137" s="5" t="str">
        <f t="shared" si="16"/>
        <v>Emilio (Barracas, C.A.B.A.): Speedy 5 / ?. Medido: 2,03 / 0,38. Diferencia: -59% / ?</v>
      </c>
      <c r="P137" s="5" t="str">
        <f t="shared" si="17"/>
        <v>Barracas, C.A.B.A., Argentina</v>
      </c>
      <c r="Q137" s="6"/>
      <c r="R137" s="6"/>
      <c r="S137" s="6"/>
      <c r="T137" s="6"/>
      <c r="U137" s="6"/>
      <c r="V137" s="6"/>
      <c r="W137" s="6"/>
      <c r="X137" s="6"/>
    </row>
    <row r="138" spans="1:24" ht="15.75" customHeight="1" x14ac:dyDescent="0.2">
      <c r="A138" s="10">
        <v>40421</v>
      </c>
      <c r="B138" s="7" t="s">
        <v>243</v>
      </c>
      <c r="C138" s="7" t="s">
        <v>12</v>
      </c>
      <c r="D138" s="7" t="s">
        <v>369</v>
      </c>
      <c r="E138" s="7" t="s">
        <v>259</v>
      </c>
      <c r="F138" s="8">
        <v>3</v>
      </c>
      <c r="G138" s="8" t="s">
        <v>21</v>
      </c>
      <c r="H138" s="43">
        <v>2.1800000000000002</v>
      </c>
      <c r="I138" s="11">
        <v>0.34</v>
      </c>
      <c r="J138" s="7" t="s">
        <v>404</v>
      </c>
      <c r="K138" s="9" t="str">
        <f t="shared" si="12"/>
        <v>-27%</v>
      </c>
      <c r="L138" s="9" t="str">
        <f t="shared" si="13"/>
        <v>?</v>
      </c>
      <c r="M138" s="9">
        <f t="shared" si="14"/>
        <v>-0.27333333333333326</v>
      </c>
      <c r="N138" s="4">
        <f t="shared" si="15"/>
        <v>0</v>
      </c>
      <c r="O138" s="5" t="str">
        <f t="shared" si="16"/>
        <v>Agustín (Caballito, C.A.B.A.): Speedy 3 / ?. Medido: 2,18 / 0,34. Diferencia: -27% / ?</v>
      </c>
      <c r="P138" s="5" t="str">
        <f t="shared" si="17"/>
        <v>Caballito, C.A.B.A., Argentina</v>
      </c>
      <c r="Q138" s="6"/>
      <c r="R138" s="6"/>
      <c r="S138" s="6"/>
      <c r="T138" s="6"/>
      <c r="U138" s="6"/>
      <c r="V138" s="6"/>
      <c r="W138" s="6"/>
      <c r="X138" s="6"/>
    </row>
    <row r="139" spans="1:24" ht="15.75" customHeight="1" x14ac:dyDescent="0.2">
      <c r="A139" s="10">
        <v>40187</v>
      </c>
      <c r="B139" s="7" t="s">
        <v>58</v>
      </c>
      <c r="C139" s="7" t="s">
        <v>12</v>
      </c>
      <c r="D139" s="7" t="s">
        <v>211</v>
      </c>
      <c r="E139" s="7" t="s">
        <v>398</v>
      </c>
      <c r="F139" s="8">
        <v>3</v>
      </c>
      <c r="G139" s="8" t="s">
        <v>21</v>
      </c>
      <c r="H139" s="43">
        <v>2.25</v>
      </c>
      <c r="I139" s="11">
        <v>0.25</v>
      </c>
      <c r="J139" s="7" t="s">
        <v>404</v>
      </c>
      <c r="K139" s="9" t="str">
        <f t="shared" si="12"/>
        <v>-25%</v>
      </c>
      <c r="L139" s="9" t="str">
        <f t="shared" si="13"/>
        <v>?</v>
      </c>
      <c r="M139" s="9">
        <f t="shared" si="14"/>
        <v>-0.25</v>
      </c>
      <c r="N139" s="4">
        <f t="shared" si="15"/>
        <v>0</v>
      </c>
      <c r="O139" s="5" t="str">
        <f t="shared" si="16"/>
        <v>Ger (Almagro, C.A.B.A.): Telecentro 3 / ?. Medido: 2,25 / 0,25. Diferencia: -25% / ?</v>
      </c>
      <c r="P139" s="5" t="str">
        <f t="shared" si="17"/>
        <v>Almagro, C.A.B.A., Argentina</v>
      </c>
      <c r="Q139" s="6"/>
      <c r="R139" s="6"/>
      <c r="S139" s="6"/>
      <c r="T139" s="6"/>
      <c r="U139" s="6"/>
      <c r="V139" s="6"/>
      <c r="W139" s="6"/>
      <c r="X139" s="6"/>
    </row>
    <row r="140" spans="1:24" ht="15.75" customHeight="1" x14ac:dyDescent="0.2">
      <c r="A140" s="10">
        <v>40187</v>
      </c>
      <c r="B140" s="7" t="s">
        <v>432</v>
      </c>
      <c r="C140" s="7" t="s">
        <v>12</v>
      </c>
      <c r="D140" s="7" t="s">
        <v>203</v>
      </c>
      <c r="E140" s="7" t="s">
        <v>165</v>
      </c>
      <c r="F140" s="8">
        <v>5</v>
      </c>
      <c r="G140" s="8">
        <v>0.51200000000000001</v>
      </c>
      <c r="H140" s="43">
        <v>2.3199999999999998</v>
      </c>
      <c r="I140" s="11">
        <v>0.72</v>
      </c>
      <c r="J140" s="7" t="s">
        <v>404</v>
      </c>
      <c r="K140" s="9" t="str">
        <f t="shared" si="12"/>
        <v>-54%</v>
      </c>
      <c r="L140" s="9" t="str">
        <f t="shared" si="13"/>
        <v>41%</v>
      </c>
      <c r="M140" s="9">
        <f t="shared" si="14"/>
        <v>-0.53600000000000003</v>
      </c>
      <c r="N140" s="4">
        <f t="shared" si="15"/>
        <v>-1</v>
      </c>
      <c r="O140" s="5" t="str">
        <f t="shared" si="16"/>
        <v>Pablo (Núñez, C.A.B.A.): Fibertel 5 / 0,512. Medido: 2,32 / 0,72. Diferencia: -54% / 41%</v>
      </c>
      <c r="P140" s="5" t="str">
        <f t="shared" si="17"/>
        <v>Núñez, C.A.B.A., Argentina</v>
      </c>
      <c r="Q140" s="6"/>
      <c r="R140" s="6"/>
      <c r="S140" s="6"/>
      <c r="T140" s="6"/>
      <c r="U140" s="6"/>
      <c r="V140" s="6"/>
      <c r="W140" s="6"/>
      <c r="X140" s="6"/>
    </row>
    <row r="141" spans="1:24" ht="15.75" customHeight="1" x14ac:dyDescent="0.2">
      <c r="A141" s="10">
        <v>40491</v>
      </c>
      <c r="B141" s="7" t="s">
        <v>439</v>
      </c>
      <c r="C141" s="7" t="s">
        <v>12</v>
      </c>
      <c r="D141" s="7" t="s">
        <v>118</v>
      </c>
      <c r="E141" s="7" t="s">
        <v>165</v>
      </c>
      <c r="F141" s="8">
        <v>3</v>
      </c>
      <c r="G141" s="8" t="s">
        <v>21</v>
      </c>
      <c r="H141" s="43">
        <v>2.4900000000000002</v>
      </c>
      <c r="I141" s="11">
        <v>0.17</v>
      </c>
      <c r="J141" s="7" t="s">
        <v>404</v>
      </c>
      <c r="K141" s="9" t="str">
        <f t="shared" si="12"/>
        <v>-17%</v>
      </c>
      <c r="L141" s="9" t="str">
        <f t="shared" si="13"/>
        <v>?</v>
      </c>
      <c r="M141" s="9">
        <f t="shared" si="14"/>
        <v>-0.16999999999999993</v>
      </c>
      <c r="N141" s="4">
        <f t="shared" si="15"/>
        <v>0</v>
      </c>
      <c r="O141" s="5" t="str">
        <f t="shared" si="16"/>
        <v>Jorge (Monte Castro, C.A.B.A.): Fibertel 3 / ?. Medido: 2,49 / 0,17. Diferencia: -17% / ?</v>
      </c>
      <c r="P141" s="5" t="str">
        <f t="shared" si="17"/>
        <v>Monte Castro, C.A.B.A., Argentina</v>
      </c>
      <c r="Q141" s="6"/>
      <c r="R141" s="6"/>
      <c r="S141" s="6"/>
      <c r="T141" s="6"/>
      <c r="U141" s="6"/>
      <c r="V141" s="6"/>
      <c r="W141" s="6"/>
      <c r="X141" s="6"/>
    </row>
    <row r="142" spans="1:24" ht="15.75" customHeight="1" x14ac:dyDescent="0.2">
      <c r="A142" s="10">
        <v>40422</v>
      </c>
      <c r="B142" s="7" t="s">
        <v>213</v>
      </c>
      <c r="C142" s="7" t="s">
        <v>12</v>
      </c>
      <c r="D142" s="7" t="s">
        <v>369</v>
      </c>
      <c r="E142" s="7" t="s">
        <v>177</v>
      </c>
      <c r="F142" s="8">
        <v>3</v>
      </c>
      <c r="G142" s="8" t="s">
        <v>21</v>
      </c>
      <c r="H142" s="43">
        <v>2.5499999999999998</v>
      </c>
      <c r="I142" s="11">
        <v>0.19</v>
      </c>
      <c r="J142" s="7" t="s">
        <v>404</v>
      </c>
      <c r="K142" s="9" t="str">
        <f t="shared" si="12"/>
        <v>-15%</v>
      </c>
      <c r="L142" s="9" t="str">
        <f t="shared" si="13"/>
        <v>?</v>
      </c>
      <c r="M142" s="9">
        <f t="shared" si="14"/>
        <v>-0.15000000000000005</v>
      </c>
      <c r="N142" s="4">
        <f t="shared" si="15"/>
        <v>0</v>
      </c>
      <c r="O142" s="5" t="str">
        <f t="shared" si="16"/>
        <v>Celuwolf (Caballito, C.A.B.A.): Arnet 3 / ?. Medido: 2,55 / 0,19. Diferencia: -15% / ?</v>
      </c>
      <c r="P142" s="5" t="str">
        <f t="shared" si="17"/>
        <v>Caballito, C.A.B.A., Argentina</v>
      </c>
      <c r="Q142" s="6"/>
      <c r="R142" s="6"/>
      <c r="S142" s="6"/>
      <c r="T142" s="6"/>
      <c r="U142" s="6"/>
      <c r="V142" s="6"/>
      <c r="W142" s="6"/>
      <c r="X142" s="6"/>
    </row>
    <row r="143" spans="1:24" ht="15.75" customHeight="1" x14ac:dyDescent="0.2">
      <c r="A143" s="7"/>
      <c r="B143" s="7" t="s">
        <v>423</v>
      </c>
      <c r="C143" s="7" t="s">
        <v>12</v>
      </c>
      <c r="D143" s="7" t="s">
        <v>325</v>
      </c>
      <c r="E143" s="7" t="s">
        <v>259</v>
      </c>
      <c r="F143" s="7">
        <v>3</v>
      </c>
      <c r="G143" s="8" t="s">
        <v>21</v>
      </c>
      <c r="H143" s="43">
        <v>2.58</v>
      </c>
      <c r="I143" s="7">
        <v>0.44</v>
      </c>
      <c r="J143" s="7" t="s">
        <v>404</v>
      </c>
      <c r="K143" s="9" t="str">
        <f t="shared" si="12"/>
        <v>-14%</v>
      </c>
      <c r="L143" s="9" t="str">
        <f t="shared" si="13"/>
        <v>?</v>
      </c>
      <c r="M143" s="9">
        <f t="shared" si="14"/>
        <v>-0.13999999999999999</v>
      </c>
      <c r="N143" s="4">
        <f t="shared" si="15"/>
        <v>0</v>
      </c>
      <c r="O143" s="5" t="str">
        <f t="shared" si="16"/>
        <v>Red-devil (San Telmo, C.A.B.A.): Speedy 3 / ?. Medido: 2,58 / 0,44. Diferencia: -14% / ?</v>
      </c>
      <c r="P143" s="5" t="str">
        <f t="shared" si="17"/>
        <v>San Telmo, C.A.B.A., Argentina</v>
      </c>
      <c r="Q143" s="6"/>
      <c r="R143" s="6"/>
      <c r="S143" s="6"/>
      <c r="T143" s="6"/>
      <c r="U143" s="6"/>
      <c r="V143" s="6"/>
      <c r="W143" s="6"/>
      <c r="X143" s="6"/>
    </row>
    <row r="144" spans="1:24" ht="15.75" customHeight="1" x14ac:dyDescent="0.2">
      <c r="A144" s="10">
        <v>40421</v>
      </c>
      <c r="B144" s="7" t="s">
        <v>360</v>
      </c>
      <c r="C144" s="7" t="s">
        <v>12</v>
      </c>
      <c r="D144" s="7" t="s">
        <v>391</v>
      </c>
      <c r="E144" s="7" t="s">
        <v>259</v>
      </c>
      <c r="F144" s="8">
        <v>3</v>
      </c>
      <c r="G144" s="8">
        <v>0.51200000000000001</v>
      </c>
      <c r="H144" s="43">
        <v>2.63</v>
      </c>
      <c r="I144" s="11">
        <v>0.46</v>
      </c>
      <c r="J144" s="7" t="s">
        <v>404</v>
      </c>
      <c r="K144" s="9" t="str">
        <f t="shared" si="12"/>
        <v>-12%</v>
      </c>
      <c r="L144" s="9" t="str">
        <f t="shared" si="13"/>
        <v>-10%</v>
      </c>
      <c r="M144" s="9">
        <f t="shared" si="14"/>
        <v>-0.12333333333333336</v>
      </c>
      <c r="N144" s="4">
        <f t="shared" si="15"/>
        <v>0</v>
      </c>
      <c r="O144" s="5" t="str">
        <f t="shared" si="16"/>
        <v>Diego (Balvanera, C.A.B.A.): Speedy 3 / 0,512. Medido: 2,63 / 0,46. Diferencia: -12% / -10%</v>
      </c>
      <c r="P144" s="5" t="str">
        <f t="shared" si="17"/>
        <v>Balvanera, C.A.B.A., Argentina</v>
      </c>
      <c r="Q144" s="6"/>
      <c r="R144" s="6"/>
      <c r="S144" s="6"/>
      <c r="T144" s="6"/>
      <c r="U144" s="6"/>
      <c r="V144" s="6"/>
      <c r="W144" s="6"/>
      <c r="X144" s="6"/>
    </row>
    <row r="145" spans="1:24" ht="15.75" customHeight="1" x14ac:dyDescent="0.2">
      <c r="A145" s="10">
        <v>40422</v>
      </c>
      <c r="B145" s="7" t="s">
        <v>282</v>
      </c>
      <c r="C145" s="7" t="s">
        <v>12</v>
      </c>
      <c r="D145" s="7" t="s">
        <v>295</v>
      </c>
      <c r="E145" s="7" t="s">
        <v>177</v>
      </c>
      <c r="F145" s="8">
        <v>3</v>
      </c>
      <c r="G145" s="8" t="s">
        <v>21</v>
      </c>
      <c r="H145" s="43">
        <v>2.63</v>
      </c>
      <c r="I145" s="11">
        <v>0.17</v>
      </c>
      <c r="J145" s="7" t="s">
        <v>404</v>
      </c>
      <c r="K145" s="9" t="str">
        <f t="shared" si="12"/>
        <v>-12%</v>
      </c>
      <c r="L145" s="9" t="str">
        <f t="shared" si="13"/>
        <v>?</v>
      </c>
      <c r="M145" s="9">
        <f t="shared" si="14"/>
        <v>-0.12333333333333336</v>
      </c>
      <c r="N145" s="4">
        <f t="shared" si="15"/>
        <v>0</v>
      </c>
      <c r="O145" s="5" t="str">
        <f t="shared" si="16"/>
        <v>Umba (Belgrano, C.A.B.A.): Arnet 3 / ?. Medido: 2,63 / 0,17. Diferencia: -12% / ?</v>
      </c>
      <c r="P145" s="5" t="str">
        <f t="shared" si="17"/>
        <v>Belgrano, C.A.B.A., Argentina</v>
      </c>
      <c r="Q145" s="6"/>
      <c r="R145" s="6"/>
      <c r="S145" s="6"/>
      <c r="T145" s="6"/>
      <c r="U145" s="6"/>
      <c r="V145" s="6"/>
      <c r="W145" s="6"/>
      <c r="X145" s="6"/>
    </row>
    <row r="146" spans="1:24" ht="15.75" customHeight="1" x14ac:dyDescent="0.2">
      <c r="A146" s="10">
        <v>40187</v>
      </c>
      <c r="B146" s="7" t="s">
        <v>133</v>
      </c>
      <c r="C146" s="7" t="s">
        <v>12</v>
      </c>
      <c r="D146" s="7" t="s">
        <v>211</v>
      </c>
      <c r="E146" s="7" t="s">
        <v>259</v>
      </c>
      <c r="F146" s="8">
        <v>5</v>
      </c>
      <c r="G146" s="8">
        <v>0.51200000000000001</v>
      </c>
      <c r="H146" s="43">
        <v>2.71</v>
      </c>
      <c r="I146" s="11">
        <v>0.47</v>
      </c>
      <c r="J146" s="7" t="s">
        <v>404</v>
      </c>
      <c r="K146" s="9" t="str">
        <f t="shared" si="12"/>
        <v>-46%</v>
      </c>
      <c r="L146" s="9" t="str">
        <f t="shared" si="13"/>
        <v>-8%</v>
      </c>
      <c r="M146" s="9">
        <f t="shared" si="14"/>
        <v>-0.45800000000000002</v>
      </c>
      <c r="N146" s="4">
        <f t="shared" si="15"/>
        <v>-1</v>
      </c>
      <c r="O146" s="5" t="str">
        <f t="shared" si="16"/>
        <v>Guillermo (Almagro, C.A.B.A.): Speedy 5 / 0,512. Medido: 2,71 / 0,47. Diferencia: -46% / -8%</v>
      </c>
      <c r="P146" s="5" t="str">
        <f t="shared" si="17"/>
        <v>Almagro, C.A.B.A., Argentina</v>
      </c>
      <c r="Q146" s="6"/>
      <c r="R146" s="6"/>
      <c r="S146" s="6"/>
      <c r="T146" s="6"/>
      <c r="U146" s="6"/>
      <c r="V146" s="6"/>
      <c r="W146" s="6"/>
      <c r="X146" s="6"/>
    </row>
    <row r="147" spans="1:24" ht="15.75" customHeight="1" x14ac:dyDescent="0.2">
      <c r="A147" s="7"/>
      <c r="B147" s="7" t="s">
        <v>194</v>
      </c>
      <c r="C147" s="7" t="s">
        <v>12</v>
      </c>
      <c r="D147" s="7" t="s">
        <v>178</v>
      </c>
      <c r="E147" s="7" t="s">
        <v>259</v>
      </c>
      <c r="F147" s="7">
        <v>3</v>
      </c>
      <c r="G147" s="8" t="s">
        <v>21</v>
      </c>
      <c r="H147" s="43">
        <v>2.72</v>
      </c>
      <c r="I147" s="11">
        <v>0.39</v>
      </c>
      <c r="J147" s="7" t="s">
        <v>404</v>
      </c>
      <c r="K147" s="9" t="str">
        <f t="shared" si="12"/>
        <v>-9%</v>
      </c>
      <c r="L147" s="9" t="str">
        <f t="shared" si="13"/>
        <v>?</v>
      </c>
      <c r="M147" s="9">
        <f t="shared" si="14"/>
        <v>-9.3333333333333268E-2</v>
      </c>
      <c r="N147" s="4">
        <f t="shared" si="15"/>
        <v>0</v>
      </c>
      <c r="O147" s="5" t="str">
        <f t="shared" si="16"/>
        <v>Max Damage (Villa Luro, C.A.B.A.): Speedy 3 / ?. Medido: 2,72 / 0,39. Diferencia: -9% / ?</v>
      </c>
      <c r="P147" s="5" t="str">
        <f t="shared" si="17"/>
        <v>Villa Luro, C.A.B.A., Argentina</v>
      </c>
      <c r="Q147" s="6"/>
      <c r="R147" s="6"/>
      <c r="S147" s="6"/>
      <c r="T147" s="6"/>
      <c r="U147" s="6"/>
      <c r="V147" s="6"/>
      <c r="W147" s="6"/>
      <c r="X147" s="6"/>
    </row>
    <row r="148" spans="1:24" ht="15.75" customHeight="1" x14ac:dyDescent="0.2">
      <c r="A148" s="10">
        <v>40430</v>
      </c>
      <c r="B148" s="7" t="s">
        <v>383</v>
      </c>
      <c r="C148" s="7" t="s">
        <v>12</v>
      </c>
      <c r="D148" s="7" t="s">
        <v>382</v>
      </c>
      <c r="E148" s="7" t="s">
        <v>398</v>
      </c>
      <c r="F148" s="7">
        <v>3</v>
      </c>
      <c r="G148" s="7" t="s">
        <v>21</v>
      </c>
      <c r="H148" s="43">
        <v>2.73</v>
      </c>
      <c r="I148" s="7">
        <v>0.24</v>
      </c>
      <c r="J148" s="7" t="s">
        <v>404</v>
      </c>
      <c r="K148" s="9" t="str">
        <f t="shared" si="12"/>
        <v>-9%</v>
      </c>
      <c r="L148" s="9" t="str">
        <f t="shared" si="13"/>
        <v>?</v>
      </c>
      <c r="M148" s="9">
        <f t="shared" si="14"/>
        <v>-9.0000000000000011E-2</v>
      </c>
      <c r="N148" s="4">
        <f t="shared" si="15"/>
        <v>0</v>
      </c>
      <c r="O148" s="5" t="str">
        <f t="shared" si="16"/>
        <v>Fernando (San Cristóbal, C.A.B.A.): Telecentro 3 / ?. Medido: 2,73 / 0,24. Diferencia: -9% / ?</v>
      </c>
      <c r="P148" s="5" t="str">
        <f t="shared" si="17"/>
        <v>San Cristóbal, C.A.B.A., Argentina</v>
      </c>
      <c r="Q148" s="6"/>
      <c r="R148" s="6"/>
      <c r="S148" s="6"/>
      <c r="T148" s="6"/>
      <c r="U148" s="6"/>
      <c r="V148" s="6"/>
      <c r="W148" s="6"/>
      <c r="X148" s="6"/>
    </row>
    <row r="149" spans="1:24" ht="15.75" customHeight="1" x14ac:dyDescent="0.2">
      <c r="A149" s="10">
        <v>40218</v>
      </c>
      <c r="B149" s="7" t="s">
        <v>89</v>
      </c>
      <c r="C149" s="7" t="s">
        <v>12</v>
      </c>
      <c r="D149" s="7"/>
      <c r="E149" s="7" t="s">
        <v>165</v>
      </c>
      <c r="F149" s="8">
        <v>3</v>
      </c>
      <c r="G149" s="8" t="s">
        <v>21</v>
      </c>
      <c r="H149" s="43">
        <v>2.92</v>
      </c>
      <c r="I149" s="11">
        <v>0.22</v>
      </c>
      <c r="J149" s="7" t="s">
        <v>404</v>
      </c>
      <c r="K149" s="9" t="str">
        <f t="shared" si="12"/>
        <v>-3%</v>
      </c>
      <c r="L149" s="9" t="str">
        <f t="shared" si="13"/>
        <v>?</v>
      </c>
      <c r="M149" s="9">
        <f t="shared" si="14"/>
        <v>-2.6666666666666689E-2</v>
      </c>
      <c r="N149" s="4">
        <f t="shared" si="15"/>
        <v>0</v>
      </c>
      <c r="O149" s="5" t="str">
        <f t="shared" si="16"/>
        <v>Fede (, C.A.B.A.): Fibertel 3 / ?. Medido: 2,92 / 0,22. Diferencia: -3% / ?</v>
      </c>
      <c r="P149" s="5" t="str">
        <f t="shared" si="17"/>
        <v>, C.A.B.A., Argentina</v>
      </c>
      <c r="Q149" s="6"/>
      <c r="R149" s="6"/>
      <c r="S149" s="6"/>
      <c r="T149" s="6"/>
      <c r="U149" s="6"/>
      <c r="V149" s="6"/>
      <c r="W149" s="6"/>
      <c r="X149" s="6"/>
    </row>
    <row r="150" spans="1:24" ht="15.75" customHeight="1" x14ac:dyDescent="0.2">
      <c r="A150" s="10">
        <v>40187</v>
      </c>
      <c r="B150" s="7" t="s">
        <v>314</v>
      </c>
      <c r="C150" s="7" t="s">
        <v>12</v>
      </c>
      <c r="D150" s="7" t="s">
        <v>295</v>
      </c>
      <c r="E150" s="7" t="s">
        <v>165</v>
      </c>
      <c r="F150" s="8">
        <v>3</v>
      </c>
      <c r="G150" s="8" t="s">
        <v>21</v>
      </c>
      <c r="H150" s="43">
        <v>2.94</v>
      </c>
      <c r="I150" s="11">
        <v>0.25</v>
      </c>
      <c r="J150" s="7" t="s">
        <v>404</v>
      </c>
      <c r="K150" s="9" t="str">
        <f t="shared" si="12"/>
        <v>-2%</v>
      </c>
      <c r="L150" s="9" t="str">
        <f t="shared" si="13"/>
        <v>?</v>
      </c>
      <c r="M150" s="9">
        <f t="shared" si="14"/>
        <v>-2.0000000000000018E-2</v>
      </c>
      <c r="N150" s="4">
        <f t="shared" si="15"/>
        <v>0</v>
      </c>
      <c r="O150" s="5" t="str">
        <f t="shared" si="16"/>
        <v>Sergio (Belgrano, C.A.B.A.): Fibertel 3 / ?. Medido: 2,94 / 0,25. Diferencia: -2% / ?</v>
      </c>
      <c r="P150" s="5" t="str">
        <f t="shared" si="17"/>
        <v>Belgrano, C.A.B.A., Argentina</v>
      </c>
      <c r="Q150" s="6"/>
      <c r="R150" s="6"/>
      <c r="S150" s="6"/>
      <c r="T150" s="6"/>
      <c r="U150" s="6"/>
      <c r="V150" s="6"/>
      <c r="W150" s="6"/>
      <c r="X150" s="6"/>
    </row>
    <row r="151" spans="1:24" ht="15.75" customHeight="1" x14ac:dyDescent="0.2">
      <c r="A151" s="7"/>
      <c r="B151" s="7" t="s">
        <v>387</v>
      </c>
      <c r="C151" s="7" t="s">
        <v>12</v>
      </c>
      <c r="D151" s="7" t="s">
        <v>279</v>
      </c>
      <c r="E151" s="7" t="s">
        <v>165</v>
      </c>
      <c r="F151" s="7">
        <v>3</v>
      </c>
      <c r="G151" s="8" t="s">
        <v>21</v>
      </c>
      <c r="H151" s="43">
        <v>2.95</v>
      </c>
      <c r="I151" s="7">
        <v>0.25</v>
      </c>
      <c r="J151" s="7" t="s">
        <v>404</v>
      </c>
      <c r="K151" s="9" t="str">
        <f t="shared" si="12"/>
        <v>-2%</v>
      </c>
      <c r="L151" s="9" t="str">
        <f t="shared" si="13"/>
        <v>?</v>
      </c>
      <c r="M151" s="9">
        <f t="shared" si="14"/>
        <v>-1.6666666666666607E-2</v>
      </c>
      <c r="N151" s="4">
        <f t="shared" si="15"/>
        <v>0</v>
      </c>
      <c r="O151" s="5" t="str">
        <f t="shared" si="16"/>
        <v>Paux_crisis (Villa Urquiza, C.A.B.A.): Fibertel 3 / ?. Medido: 2,95 / 0,25. Diferencia: -2% / ?</v>
      </c>
      <c r="P151" s="5" t="str">
        <f t="shared" si="17"/>
        <v>Villa Urquiza, C.A.B.A., Argentina</v>
      </c>
      <c r="Q151" s="6"/>
      <c r="R151" s="6"/>
      <c r="S151" s="6"/>
      <c r="T151" s="6"/>
      <c r="U151" s="6"/>
      <c r="V151" s="6"/>
      <c r="W151" s="6"/>
      <c r="X151" s="6"/>
    </row>
    <row r="152" spans="1:24" ht="15.75" customHeight="1" x14ac:dyDescent="0.2">
      <c r="A152" s="10">
        <v>40187</v>
      </c>
      <c r="B152" s="7" t="s">
        <v>409</v>
      </c>
      <c r="C152" s="7" t="s">
        <v>12</v>
      </c>
      <c r="D152" s="7" t="s">
        <v>382</v>
      </c>
      <c r="E152" s="7" t="s">
        <v>165</v>
      </c>
      <c r="F152" s="8">
        <v>3</v>
      </c>
      <c r="G152" s="8" t="s">
        <v>21</v>
      </c>
      <c r="H152" s="43">
        <v>2.97</v>
      </c>
      <c r="I152" s="11">
        <v>0.25</v>
      </c>
      <c r="J152" s="7" t="s">
        <v>404</v>
      </c>
      <c r="K152" s="9" t="str">
        <f t="shared" si="12"/>
        <v>-1%</v>
      </c>
      <c r="L152" s="9" t="str">
        <f t="shared" si="13"/>
        <v>?</v>
      </c>
      <c r="M152" s="9">
        <f t="shared" si="14"/>
        <v>-9.9999999999999343E-3</v>
      </c>
      <c r="N152" s="4">
        <f t="shared" si="15"/>
        <v>0</v>
      </c>
      <c r="O152" s="5" t="str">
        <f t="shared" si="16"/>
        <v>Ache (San Cristóbal, C.A.B.A.): Fibertel 3 / ?. Medido: 2,97 / 0,25. Diferencia: -1% / ?</v>
      </c>
      <c r="P152" s="5" t="str">
        <f t="shared" si="17"/>
        <v>San Cristóbal, C.A.B.A., Argentina</v>
      </c>
      <c r="Q152" s="6"/>
      <c r="R152" s="6"/>
      <c r="S152" s="6"/>
      <c r="T152" s="6"/>
      <c r="U152" s="6"/>
      <c r="V152" s="6"/>
      <c r="W152" s="6"/>
      <c r="X152" s="6"/>
    </row>
    <row r="153" spans="1:24" ht="15.75" customHeight="1" x14ac:dyDescent="0.2">
      <c r="A153" s="10">
        <v>40420</v>
      </c>
      <c r="B153" s="7" t="s">
        <v>326</v>
      </c>
      <c r="C153" s="7" t="s">
        <v>12</v>
      </c>
      <c r="D153" s="7"/>
      <c r="E153" s="7" t="s">
        <v>165</v>
      </c>
      <c r="F153" s="8">
        <v>3</v>
      </c>
      <c r="G153" s="8">
        <v>0.25600000000000001</v>
      </c>
      <c r="H153" s="43">
        <v>2.97</v>
      </c>
      <c r="I153" s="11">
        <v>0.25</v>
      </c>
      <c r="J153" s="7" t="s">
        <v>404</v>
      </c>
      <c r="K153" s="9" t="str">
        <f t="shared" si="12"/>
        <v>-1%</v>
      </c>
      <c r="L153" s="9" t="str">
        <f t="shared" si="13"/>
        <v>-2%</v>
      </c>
      <c r="M153" s="9">
        <f t="shared" si="14"/>
        <v>-9.9999999999999343E-3</v>
      </c>
      <c r="N153" s="4">
        <f t="shared" si="15"/>
        <v>0</v>
      </c>
      <c r="O153" s="5" t="str">
        <f t="shared" si="16"/>
        <v>Diego Germán Gonzalez (, C.A.B.A.): Fibertel 3 / 0,256. Medido: 2,97 / 0,25. Diferencia: -1% / -2%</v>
      </c>
      <c r="P153" s="5" t="str">
        <f t="shared" si="17"/>
        <v>, C.A.B.A., Argentina</v>
      </c>
      <c r="Q153" s="6"/>
      <c r="R153" s="6"/>
      <c r="S153" s="6"/>
      <c r="T153" s="6"/>
      <c r="U153" s="6"/>
      <c r="V153" s="6"/>
      <c r="W153" s="6"/>
      <c r="X153" s="6"/>
    </row>
    <row r="154" spans="1:24" ht="15.75" customHeight="1" x14ac:dyDescent="0.2">
      <c r="A154" s="10">
        <v>40187</v>
      </c>
      <c r="B154" s="7" t="s">
        <v>4</v>
      </c>
      <c r="C154" s="7" t="s">
        <v>12</v>
      </c>
      <c r="D154" s="7"/>
      <c r="E154" s="7" t="s">
        <v>165</v>
      </c>
      <c r="F154" s="8">
        <v>3</v>
      </c>
      <c r="G154" s="8" t="s">
        <v>21</v>
      </c>
      <c r="H154" s="43">
        <v>3.01</v>
      </c>
      <c r="I154" s="11">
        <v>0.25</v>
      </c>
      <c r="J154" s="7" t="s">
        <v>404</v>
      </c>
      <c r="K154" s="9" t="str">
        <f t="shared" si="12"/>
        <v>%</v>
      </c>
      <c r="L154" s="9" t="str">
        <f t="shared" si="13"/>
        <v>?</v>
      </c>
      <c r="M154" s="9">
        <f t="shared" si="14"/>
        <v>3.3333333333332624E-3</v>
      </c>
      <c r="N154" s="4">
        <f t="shared" si="15"/>
        <v>1</v>
      </c>
      <c r="O154" s="5" t="str">
        <f t="shared" si="16"/>
        <v>Nelson (, C.A.B.A.): Fibertel 3 / ?. Medido: 3,01 / 0,25. Diferencia: % / ?</v>
      </c>
      <c r="P154" s="5" t="str">
        <f t="shared" si="17"/>
        <v>, C.A.B.A., Argentina</v>
      </c>
      <c r="Q154" s="6"/>
      <c r="R154" s="6"/>
      <c r="S154" s="6"/>
      <c r="T154" s="6"/>
      <c r="U154" s="6"/>
      <c r="V154" s="6"/>
      <c r="W154" s="6"/>
      <c r="X154" s="6"/>
    </row>
    <row r="155" spans="1:24" ht="15.75" customHeight="1" x14ac:dyDescent="0.2">
      <c r="A155" s="10">
        <v>40187</v>
      </c>
      <c r="B155" s="7" t="s">
        <v>368</v>
      </c>
      <c r="C155" s="7" t="s">
        <v>12</v>
      </c>
      <c r="D155" s="7" t="s">
        <v>203</v>
      </c>
      <c r="E155" s="7" t="s">
        <v>165</v>
      </c>
      <c r="F155" s="8">
        <v>3</v>
      </c>
      <c r="G155" s="8" t="s">
        <v>21</v>
      </c>
      <c r="H155" s="43">
        <v>3.01</v>
      </c>
      <c r="I155" s="11">
        <v>0.25</v>
      </c>
      <c r="J155" s="7" t="s">
        <v>404</v>
      </c>
      <c r="K155" s="9" t="str">
        <f t="shared" si="12"/>
        <v>%</v>
      </c>
      <c r="L155" s="9" t="str">
        <f t="shared" si="13"/>
        <v>?</v>
      </c>
      <c r="M155" s="9">
        <f t="shared" si="14"/>
        <v>3.3333333333332624E-3</v>
      </c>
      <c r="N155" s="4">
        <f t="shared" si="15"/>
        <v>1</v>
      </c>
      <c r="O155" s="5" t="str">
        <f t="shared" si="16"/>
        <v>Omar (Núñez, C.A.B.A.): Fibertel 3 / ?. Medido: 3,01 / 0,25. Diferencia: % / ?</v>
      </c>
      <c r="P155" s="5" t="str">
        <f t="shared" si="17"/>
        <v>Núñez, C.A.B.A., Argentina</v>
      </c>
      <c r="Q155" s="6"/>
      <c r="R155" s="6"/>
      <c r="S155" s="6"/>
      <c r="T155" s="6"/>
      <c r="U155" s="6"/>
      <c r="V155" s="6"/>
      <c r="W155" s="6"/>
      <c r="X155" s="6"/>
    </row>
    <row r="156" spans="1:24" ht="15.75" customHeight="1" x14ac:dyDescent="0.2">
      <c r="A156" s="10">
        <v>40187</v>
      </c>
      <c r="B156" s="7" t="s">
        <v>31</v>
      </c>
      <c r="C156" s="7" t="s">
        <v>12</v>
      </c>
      <c r="D156" s="7" t="s">
        <v>59</v>
      </c>
      <c r="E156" s="7" t="s">
        <v>165</v>
      </c>
      <c r="F156" s="8">
        <v>3</v>
      </c>
      <c r="G156" s="8" t="s">
        <v>21</v>
      </c>
      <c r="H156" s="43">
        <v>3.01</v>
      </c>
      <c r="I156" s="11">
        <v>2.23</v>
      </c>
      <c r="J156" s="7" t="s">
        <v>404</v>
      </c>
      <c r="K156" s="9" t="str">
        <f t="shared" si="12"/>
        <v>%</v>
      </c>
      <c r="L156" s="9" t="str">
        <f t="shared" si="13"/>
        <v>?</v>
      </c>
      <c r="M156" s="9">
        <f t="shared" si="14"/>
        <v>3.3333333333332624E-3</v>
      </c>
      <c r="N156" s="4">
        <f t="shared" si="15"/>
        <v>1</v>
      </c>
      <c r="O156" s="5" t="str">
        <f t="shared" si="16"/>
        <v>Tyn (Barracas, C.A.B.A.): Fibertel 3 / ?. Medido: 3,01 / 2,23. Diferencia: % / ?</v>
      </c>
      <c r="P156" s="5" t="str">
        <f t="shared" si="17"/>
        <v>Barracas, C.A.B.A., Argentina</v>
      </c>
      <c r="Q156" s="6"/>
      <c r="R156" s="6"/>
      <c r="S156" s="6"/>
      <c r="T156" s="6"/>
      <c r="U156" s="6"/>
      <c r="V156" s="6"/>
      <c r="W156" s="6"/>
      <c r="X156" s="6"/>
    </row>
    <row r="157" spans="1:24" ht="15.75" customHeight="1" x14ac:dyDescent="0.2">
      <c r="A157" s="7"/>
      <c r="B157" s="7" t="s">
        <v>281</v>
      </c>
      <c r="C157" s="7" t="s">
        <v>12</v>
      </c>
      <c r="D157" s="7"/>
      <c r="E157" s="7" t="s">
        <v>165</v>
      </c>
      <c r="F157" s="7">
        <v>3</v>
      </c>
      <c r="G157" s="8" t="s">
        <v>21</v>
      </c>
      <c r="H157" s="43">
        <v>3.02</v>
      </c>
      <c r="I157" s="11">
        <v>0.25</v>
      </c>
      <c r="J157" s="7" t="s">
        <v>404</v>
      </c>
      <c r="K157" s="9" t="str">
        <f t="shared" si="12"/>
        <v>1%</v>
      </c>
      <c r="L157" s="9" t="str">
        <f t="shared" si="13"/>
        <v>?</v>
      </c>
      <c r="M157" s="9">
        <f t="shared" si="14"/>
        <v>6.6666666666666723E-3</v>
      </c>
      <c r="N157" s="4">
        <f t="shared" si="15"/>
        <v>1</v>
      </c>
      <c r="O157" s="5" t="str">
        <f t="shared" si="16"/>
        <v>Leandro (, C.A.B.A.): Fibertel 3 / ?. Medido: 3,02 / 0,25. Diferencia: 1% / ?</v>
      </c>
      <c r="P157" s="5" t="str">
        <f t="shared" si="17"/>
        <v>, C.A.B.A., Argentina</v>
      </c>
      <c r="Q157" s="6"/>
      <c r="R157" s="6"/>
      <c r="S157" s="6"/>
      <c r="T157" s="6"/>
      <c r="U157" s="6"/>
      <c r="V157" s="6"/>
      <c r="W157" s="6"/>
      <c r="X157" s="6"/>
    </row>
    <row r="158" spans="1:24" ht="15.75" customHeight="1" x14ac:dyDescent="0.2">
      <c r="A158" s="7"/>
      <c r="B158" s="7" t="s">
        <v>75</v>
      </c>
      <c r="C158" s="7" t="s">
        <v>12</v>
      </c>
      <c r="D158" s="7" t="s">
        <v>211</v>
      </c>
      <c r="E158" s="7" t="s">
        <v>165</v>
      </c>
      <c r="F158" s="7">
        <v>3</v>
      </c>
      <c r="G158" s="8">
        <v>0.25600000000000001</v>
      </c>
      <c r="H158" s="43">
        <v>3.07</v>
      </c>
      <c r="I158" s="11">
        <v>0.24</v>
      </c>
      <c r="J158" s="7" t="s">
        <v>404</v>
      </c>
      <c r="K158" s="9" t="str">
        <f t="shared" si="12"/>
        <v>2%</v>
      </c>
      <c r="L158" s="9" t="str">
        <f t="shared" si="13"/>
        <v>-6%</v>
      </c>
      <c r="M158" s="9">
        <f t="shared" si="14"/>
        <v>2.3333333333333279E-2</v>
      </c>
      <c r="N158" s="4">
        <f t="shared" si="15"/>
        <v>1</v>
      </c>
      <c r="O158" s="5" t="str">
        <f t="shared" si="16"/>
        <v>Gustavo F. B. (Almagro, C.A.B.A.): Fibertel 3 / 0,256. Medido: 3,07 / 0,24. Diferencia: 2% / -6%</v>
      </c>
      <c r="P158" s="5" t="str">
        <f t="shared" si="17"/>
        <v>Almagro, C.A.B.A., Argentina</v>
      </c>
      <c r="Q158" s="6"/>
      <c r="R158" s="6"/>
      <c r="S158" s="6"/>
      <c r="T158" s="6"/>
      <c r="U158" s="6"/>
      <c r="V158" s="6"/>
      <c r="W158" s="6"/>
      <c r="X158" s="6"/>
    </row>
    <row r="159" spans="1:24" ht="15.75" customHeight="1" x14ac:dyDescent="0.2">
      <c r="A159" s="10">
        <v>40460</v>
      </c>
      <c r="B159" s="7" t="s">
        <v>175</v>
      </c>
      <c r="C159" s="7" t="s">
        <v>12</v>
      </c>
      <c r="D159" s="7" t="s">
        <v>315</v>
      </c>
      <c r="E159" s="7" t="s">
        <v>165</v>
      </c>
      <c r="F159" s="8">
        <v>3</v>
      </c>
      <c r="G159" s="8">
        <v>0.25600000000000001</v>
      </c>
      <c r="H159" s="43">
        <v>3.08</v>
      </c>
      <c r="I159" s="11">
        <v>0.25</v>
      </c>
      <c r="J159" s="7" t="s">
        <v>404</v>
      </c>
      <c r="K159" s="9" t="str">
        <f t="shared" si="12"/>
        <v>3%</v>
      </c>
      <c r="L159" s="9" t="str">
        <f t="shared" si="13"/>
        <v>-2%</v>
      </c>
      <c r="M159" s="9">
        <f t="shared" si="14"/>
        <v>2.6666666666666689E-2</v>
      </c>
      <c r="N159" s="4">
        <f t="shared" si="15"/>
        <v>1</v>
      </c>
      <c r="O159" s="5" t="str">
        <f t="shared" si="16"/>
        <v>Ernesto (Colegiales, C.A.B.A.): Fibertel 3 / 0,256. Medido: 3,08 / 0,25. Diferencia: 3% / -2%</v>
      </c>
      <c r="P159" s="5" t="str">
        <f t="shared" si="17"/>
        <v>Colegiales, C.A.B.A., Argentina</v>
      </c>
      <c r="Q159" s="6"/>
      <c r="R159" s="6"/>
      <c r="S159" s="6"/>
      <c r="T159" s="6"/>
      <c r="U159" s="6"/>
      <c r="V159" s="6"/>
      <c r="W159" s="6"/>
      <c r="X159" s="6"/>
    </row>
    <row r="160" spans="1:24" ht="15.75" customHeight="1" x14ac:dyDescent="0.2">
      <c r="A160" s="10">
        <v>40187</v>
      </c>
      <c r="B160" s="7" t="s">
        <v>172</v>
      </c>
      <c r="C160" s="7" t="s">
        <v>12</v>
      </c>
      <c r="D160" s="7" t="s">
        <v>211</v>
      </c>
      <c r="E160" s="7" t="s">
        <v>165</v>
      </c>
      <c r="F160" s="8">
        <v>3</v>
      </c>
      <c r="G160" s="8">
        <v>0.25600000000000001</v>
      </c>
      <c r="H160" s="43">
        <v>3.09</v>
      </c>
      <c r="I160" s="11">
        <v>0.25</v>
      </c>
      <c r="J160" s="7" t="s">
        <v>404</v>
      </c>
      <c r="K160" s="9" t="str">
        <f t="shared" si="12"/>
        <v>3%</v>
      </c>
      <c r="L160" s="9" t="str">
        <f t="shared" si="13"/>
        <v>-2%</v>
      </c>
      <c r="M160" s="9">
        <f t="shared" si="14"/>
        <v>2.9999999999999954E-2</v>
      </c>
      <c r="N160" s="4">
        <f t="shared" si="15"/>
        <v>1</v>
      </c>
      <c r="O160" s="5" t="str">
        <f t="shared" si="16"/>
        <v>Chaosangelzero (Almagro, C.A.B.A.): Fibertel 3 / 0,256. Medido: 3,09 / 0,25. Diferencia: 3% / -2%</v>
      </c>
      <c r="P160" s="5" t="str">
        <f t="shared" si="17"/>
        <v>Almagro, C.A.B.A., Argentina</v>
      </c>
      <c r="Q160" s="6"/>
      <c r="R160" s="6"/>
      <c r="S160" s="6"/>
      <c r="T160" s="6"/>
      <c r="U160" s="6"/>
      <c r="V160" s="6"/>
      <c r="W160" s="6"/>
      <c r="X160" s="6"/>
    </row>
    <row r="161" spans="1:24" ht="15.75" customHeight="1" x14ac:dyDescent="0.2">
      <c r="A161" s="10">
        <v>40422</v>
      </c>
      <c r="B161" s="7" t="s">
        <v>50</v>
      </c>
      <c r="C161" s="7" t="s">
        <v>12</v>
      </c>
      <c r="D161" s="7" t="s">
        <v>369</v>
      </c>
      <c r="E161" s="7" t="s">
        <v>259</v>
      </c>
      <c r="F161" s="8">
        <v>3</v>
      </c>
      <c r="G161" s="8" t="s">
        <v>21</v>
      </c>
      <c r="H161" s="43">
        <v>3.36</v>
      </c>
      <c r="I161" s="11">
        <v>0.45</v>
      </c>
      <c r="J161" s="7" t="s">
        <v>404</v>
      </c>
      <c r="K161" s="9" t="str">
        <f t="shared" si="12"/>
        <v>12%</v>
      </c>
      <c r="L161" s="9" t="str">
        <f t="shared" si="13"/>
        <v>?</v>
      </c>
      <c r="M161" s="9">
        <f t="shared" si="14"/>
        <v>0.11999999999999995</v>
      </c>
      <c r="N161" s="4">
        <f t="shared" si="15"/>
        <v>1</v>
      </c>
      <c r="O161" s="5" t="str">
        <f t="shared" si="16"/>
        <v>Marcelo Monzón (Caballito, C.A.B.A.): Speedy 3 / ?. Medido: 3,36 / 0,45. Diferencia: 12% / ?</v>
      </c>
      <c r="P161" s="5" t="str">
        <f t="shared" si="17"/>
        <v>Caballito, C.A.B.A., Argentina</v>
      </c>
      <c r="Q161" s="6"/>
      <c r="R161" s="6"/>
      <c r="S161" s="6"/>
      <c r="T161" s="6"/>
      <c r="U161" s="6"/>
      <c r="V161" s="6"/>
      <c r="W161" s="6"/>
      <c r="X161" s="6"/>
    </row>
    <row r="162" spans="1:24" ht="15.75" customHeight="1" x14ac:dyDescent="0.2">
      <c r="A162" s="10">
        <v>40187</v>
      </c>
      <c r="B162" s="7" t="s">
        <v>275</v>
      </c>
      <c r="C162" s="7" t="s">
        <v>12</v>
      </c>
      <c r="D162" s="7" t="s">
        <v>395</v>
      </c>
      <c r="E162" s="7" t="s">
        <v>165</v>
      </c>
      <c r="F162" s="8">
        <v>3</v>
      </c>
      <c r="G162" s="8" t="s">
        <v>21</v>
      </c>
      <c r="H162" s="43">
        <v>3.38</v>
      </c>
      <c r="I162" s="11">
        <v>0.21</v>
      </c>
      <c r="J162" s="7" t="s">
        <v>404</v>
      </c>
      <c r="K162" s="9" t="str">
        <f t="shared" si="12"/>
        <v>13%</v>
      </c>
      <c r="L162" s="9" t="str">
        <f t="shared" si="13"/>
        <v>?</v>
      </c>
      <c r="M162" s="9">
        <f t="shared" si="14"/>
        <v>0.12666666666666662</v>
      </c>
      <c r="N162" s="4">
        <f t="shared" si="15"/>
        <v>1</v>
      </c>
      <c r="O162" s="5" t="str">
        <f t="shared" si="16"/>
        <v>Sebas (Palermo, C.A.B.A.): Fibertel 3 / ?. Medido: 3,38 / 0,21. Diferencia: 13% / ?</v>
      </c>
      <c r="P162" s="5" t="str">
        <f t="shared" si="17"/>
        <v>Palermo, C.A.B.A., Argentina</v>
      </c>
      <c r="Q162" s="6"/>
      <c r="R162" s="6"/>
      <c r="S162" s="6"/>
      <c r="T162" s="6"/>
      <c r="U162" s="6"/>
      <c r="V162" s="6"/>
      <c r="W162" s="6"/>
      <c r="X162" s="6"/>
    </row>
    <row r="163" spans="1:24" ht="15.75" customHeight="1" x14ac:dyDescent="0.2">
      <c r="A163" s="10">
        <v>40218</v>
      </c>
      <c r="B163" s="7" t="s">
        <v>45</v>
      </c>
      <c r="C163" s="7" t="s">
        <v>12</v>
      </c>
      <c r="D163" s="7" t="s">
        <v>378</v>
      </c>
      <c r="E163" s="7" t="s">
        <v>165</v>
      </c>
      <c r="F163" s="8">
        <v>3</v>
      </c>
      <c r="G163" s="8" t="s">
        <v>21</v>
      </c>
      <c r="H163" s="43">
        <v>3.42</v>
      </c>
      <c r="I163" s="11">
        <v>0.25</v>
      </c>
      <c r="J163" s="7" t="s">
        <v>404</v>
      </c>
      <c r="K163" s="9" t="str">
        <f t="shared" si="12"/>
        <v>14%</v>
      </c>
      <c r="L163" s="9" t="str">
        <f t="shared" si="13"/>
        <v>?</v>
      </c>
      <c r="M163" s="9">
        <f t="shared" si="14"/>
        <v>0.13999999999999999</v>
      </c>
      <c r="N163" s="4">
        <f t="shared" si="15"/>
        <v>1</v>
      </c>
      <c r="O163" s="5" t="str">
        <f t="shared" si="16"/>
        <v>Pollo (Paternal, C.A.B.A.): Fibertel 3 / ?. Medido: 3,42 / 0,25. Diferencia: 14% / ?</v>
      </c>
      <c r="P163" s="5" t="str">
        <f t="shared" si="17"/>
        <v>Paternal, C.A.B.A., Argentina</v>
      </c>
      <c r="Q163" s="6"/>
      <c r="R163" s="6"/>
      <c r="S163" s="6"/>
      <c r="T163" s="6"/>
      <c r="U163" s="6"/>
      <c r="V163" s="6"/>
      <c r="W163" s="6"/>
      <c r="X163" s="6"/>
    </row>
    <row r="164" spans="1:24" ht="15.75" customHeight="1" x14ac:dyDescent="0.2">
      <c r="A164" s="10">
        <v>40218</v>
      </c>
      <c r="B164" s="7" t="s">
        <v>354</v>
      </c>
      <c r="C164" s="7" t="s">
        <v>12</v>
      </c>
      <c r="D164" s="7" t="s">
        <v>156</v>
      </c>
      <c r="E164" s="7" t="s">
        <v>165</v>
      </c>
      <c r="F164" s="8">
        <v>3</v>
      </c>
      <c r="G164" s="8">
        <v>0.25600000000000001</v>
      </c>
      <c r="H164" s="43">
        <v>3.43</v>
      </c>
      <c r="I164" s="11">
        <v>0.25</v>
      </c>
      <c r="J164" s="7" t="s">
        <v>404</v>
      </c>
      <c r="K164" s="9" t="str">
        <f t="shared" si="12"/>
        <v>14%</v>
      </c>
      <c r="L164" s="9" t="str">
        <f t="shared" si="13"/>
        <v>-2%</v>
      </c>
      <c r="M164" s="9">
        <f t="shared" si="14"/>
        <v>0.1433333333333334</v>
      </c>
      <c r="N164" s="4">
        <f t="shared" si="15"/>
        <v>1</v>
      </c>
      <c r="O164" s="5" t="str">
        <f t="shared" si="16"/>
        <v>Martin Miguel (San Critóbal, C.A.B.A.): Fibertel 3 / 0,256. Medido: 3,43 / 0,25. Diferencia: 14% / -2%</v>
      </c>
      <c r="P164" s="5" t="str">
        <f t="shared" si="17"/>
        <v>San Critóbal, C.A.B.A., Argentina</v>
      </c>
      <c r="Q164" s="6"/>
      <c r="R164" s="6"/>
      <c r="S164" s="6"/>
      <c r="T164" s="6"/>
      <c r="U164" s="6"/>
      <c r="V164" s="6"/>
      <c r="W164" s="6"/>
      <c r="X164" s="6"/>
    </row>
    <row r="165" spans="1:24" ht="15.75" customHeight="1" x14ac:dyDescent="0.2">
      <c r="A165" s="10">
        <v>40187</v>
      </c>
      <c r="B165" s="7" t="s">
        <v>224</v>
      </c>
      <c r="C165" s="7" t="s">
        <v>12</v>
      </c>
      <c r="D165" s="7" t="s">
        <v>391</v>
      </c>
      <c r="E165" s="7" t="s">
        <v>7</v>
      </c>
      <c r="F165" s="8">
        <v>1</v>
      </c>
      <c r="G165" s="8" t="s">
        <v>21</v>
      </c>
      <c r="H165" s="43">
        <v>3.5</v>
      </c>
      <c r="I165" s="11">
        <v>0.86</v>
      </c>
      <c r="J165" s="7" t="s">
        <v>404</v>
      </c>
      <c r="K165" s="9" t="str">
        <f t="shared" si="12"/>
        <v>250%</v>
      </c>
      <c r="L165" s="9" t="str">
        <f t="shared" si="13"/>
        <v>?</v>
      </c>
      <c r="M165" s="9">
        <f t="shared" si="14"/>
        <v>2.5</v>
      </c>
      <c r="N165" s="4">
        <f t="shared" si="15"/>
        <v>1</v>
      </c>
      <c r="O165" s="5" t="str">
        <f t="shared" si="16"/>
        <v>Sugus Deejay (Balvanera, C.A.B.A.): Iplan 1 / ?. Medido: 3,5 / 0,86. Diferencia: 250% / ?</v>
      </c>
      <c r="P165" s="5" t="str">
        <f t="shared" si="17"/>
        <v>Balvanera, C.A.B.A., Argentina</v>
      </c>
      <c r="Q165" s="6" t="s">
        <v>461</v>
      </c>
      <c r="R165" s="6"/>
      <c r="S165" s="6"/>
      <c r="T165" s="6"/>
      <c r="U165" s="6"/>
      <c r="V165" s="6"/>
      <c r="W165" s="6"/>
      <c r="X165" s="6"/>
    </row>
    <row r="166" spans="1:24" ht="15.75" customHeight="1" x14ac:dyDescent="0.2">
      <c r="A166" s="10">
        <v>40421</v>
      </c>
      <c r="B166" s="7" t="s">
        <v>34</v>
      </c>
      <c r="C166" s="7" t="s">
        <v>12</v>
      </c>
      <c r="D166" s="7" t="s">
        <v>22</v>
      </c>
      <c r="E166" s="7" t="s">
        <v>259</v>
      </c>
      <c r="F166" s="8">
        <v>3</v>
      </c>
      <c r="G166" s="8" t="s">
        <v>21</v>
      </c>
      <c r="H166" s="43">
        <v>3.93</v>
      </c>
      <c r="I166" s="11">
        <v>0.46</v>
      </c>
      <c r="J166" s="7" t="s">
        <v>404</v>
      </c>
      <c r="K166" s="9" t="str">
        <f t="shared" si="12"/>
        <v>31%</v>
      </c>
      <c r="L166" s="9" t="str">
        <f t="shared" si="13"/>
        <v>?</v>
      </c>
      <c r="M166" s="9">
        <f t="shared" si="14"/>
        <v>0.31000000000000005</v>
      </c>
      <c r="N166" s="4">
        <f t="shared" si="15"/>
        <v>1</v>
      </c>
      <c r="O166" s="5" t="str">
        <f t="shared" si="16"/>
        <v>Diego Heredia (Flores, C.A.B.A.): Speedy 3 / ?. Medido: 3,93 / 0,46. Diferencia: 31% / ?</v>
      </c>
      <c r="P166" s="5" t="str">
        <f t="shared" si="17"/>
        <v>Flores, C.A.B.A., Argentina</v>
      </c>
      <c r="Q166" s="6"/>
      <c r="R166" s="6"/>
      <c r="S166" s="6"/>
      <c r="T166" s="6"/>
      <c r="U166" s="6"/>
      <c r="V166" s="6"/>
      <c r="W166" s="6"/>
      <c r="X166" s="6"/>
    </row>
    <row r="167" spans="1:24" ht="15.75" customHeight="1" x14ac:dyDescent="0.2">
      <c r="A167" s="10">
        <v>40187</v>
      </c>
      <c r="B167" s="7" t="s">
        <v>241</v>
      </c>
      <c r="C167" s="7" t="s">
        <v>12</v>
      </c>
      <c r="D167" s="7" t="s">
        <v>22</v>
      </c>
      <c r="E167" s="7" t="s">
        <v>259</v>
      </c>
      <c r="F167" s="8">
        <v>2</v>
      </c>
      <c r="G167" s="8" t="s">
        <v>21</v>
      </c>
      <c r="H167" s="43">
        <v>4.24</v>
      </c>
      <c r="I167" s="11">
        <v>0.47</v>
      </c>
      <c r="J167" s="7" t="s">
        <v>404</v>
      </c>
      <c r="K167" s="9" t="str">
        <f t="shared" si="12"/>
        <v>112%</v>
      </c>
      <c r="L167" s="9" t="str">
        <f t="shared" si="13"/>
        <v>?</v>
      </c>
      <c r="M167" s="9">
        <f t="shared" si="14"/>
        <v>1.1200000000000001</v>
      </c>
      <c r="N167" s="4">
        <f t="shared" si="15"/>
        <v>1</v>
      </c>
      <c r="O167" s="5" t="str">
        <f t="shared" si="16"/>
        <v>Marcelo (Flores, C.A.B.A.): Speedy 2 / ?. Medido: 4,24 / 0,47. Diferencia: 112% / ?</v>
      </c>
      <c r="P167" s="5" t="str">
        <f t="shared" si="17"/>
        <v>Flores, C.A.B.A., Argentina</v>
      </c>
      <c r="Q167" s="6"/>
      <c r="R167" s="6"/>
      <c r="S167" s="6"/>
      <c r="T167" s="6"/>
      <c r="U167" s="6"/>
      <c r="V167" s="6"/>
      <c r="W167" s="6"/>
      <c r="X167" s="6"/>
    </row>
    <row r="168" spans="1:24" ht="15.75" customHeight="1" x14ac:dyDescent="0.2">
      <c r="A168" s="10">
        <v>40421</v>
      </c>
      <c r="B168" s="7" t="s">
        <v>309</v>
      </c>
      <c r="C168" s="7" t="s">
        <v>12</v>
      </c>
      <c r="D168" s="7" t="s">
        <v>3</v>
      </c>
      <c r="E168" s="7" t="s">
        <v>7</v>
      </c>
      <c r="F168" s="8">
        <v>5</v>
      </c>
      <c r="G168" s="8">
        <v>5</v>
      </c>
      <c r="H168" s="43">
        <v>4.29</v>
      </c>
      <c r="I168" s="11">
        <v>2.71</v>
      </c>
      <c r="J168" s="7" t="s">
        <v>404</v>
      </c>
      <c r="K168" s="9" t="str">
        <f t="shared" si="12"/>
        <v>-14%</v>
      </c>
      <c r="L168" s="9" t="str">
        <f t="shared" si="13"/>
        <v>-46%</v>
      </c>
      <c r="M168" s="9">
        <f t="shared" si="14"/>
        <v>-0.14199999999999999</v>
      </c>
      <c r="N168" s="4">
        <f t="shared" si="15"/>
        <v>0</v>
      </c>
      <c r="O168" s="5" t="str">
        <f t="shared" si="16"/>
        <v>Maxi (Microcentro, C.A.B.A.): Iplan 5 / 5. Medido: 4,29 / 2,71. Diferencia: -14% / -46%</v>
      </c>
      <c r="P168" s="5" t="str">
        <f t="shared" si="17"/>
        <v>Microcentro, C.A.B.A., Argentina</v>
      </c>
      <c r="Q168" s="6" t="s">
        <v>461</v>
      </c>
      <c r="R168" s="6"/>
      <c r="S168" s="6"/>
      <c r="T168" s="6"/>
      <c r="U168" s="6"/>
      <c r="V168" s="6"/>
      <c r="W168" s="6"/>
      <c r="X168" s="6"/>
    </row>
    <row r="169" spans="1:24" ht="15.75" customHeight="1" x14ac:dyDescent="0.2">
      <c r="A169" s="10">
        <v>40422</v>
      </c>
      <c r="B169" s="7" t="s">
        <v>360</v>
      </c>
      <c r="C169" s="7" t="s">
        <v>12</v>
      </c>
      <c r="D169" s="7" t="s">
        <v>182</v>
      </c>
      <c r="E169" s="7" t="s">
        <v>68</v>
      </c>
      <c r="F169" s="8">
        <v>3</v>
      </c>
      <c r="G169" s="8" t="s">
        <v>21</v>
      </c>
      <c r="H169" s="43">
        <v>4.92</v>
      </c>
      <c r="I169" s="11">
        <v>0.79</v>
      </c>
      <c r="J169" s="7" t="s">
        <v>404</v>
      </c>
      <c r="K169" s="9" t="str">
        <f t="shared" si="12"/>
        <v>64%</v>
      </c>
      <c r="L169" s="9" t="str">
        <f t="shared" si="13"/>
        <v>?</v>
      </c>
      <c r="M169" s="9">
        <f t="shared" si="14"/>
        <v>0.64</v>
      </c>
      <c r="N169" s="4">
        <f t="shared" si="15"/>
        <v>1</v>
      </c>
      <c r="O169" s="5" t="str">
        <f t="shared" si="16"/>
        <v>Diego (Recoleta, C.A.B.A.): Servicio Corporativo iPLAN 3 / ?. Medido: 4,92 / 0,79. Diferencia: 64% / ?</v>
      </c>
      <c r="P169" s="5" t="str">
        <f t="shared" si="17"/>
        <v>Recoleta, C.A.B.A., Argentina</v>
      </c>
      <c r="Q169" s="6" t="s">
        <v>461</v>
      </c>
      <c r="R169" s="6"/>
      <c r="S169" s="6"/>
      <c r="T169" s="6"/>
      <c r="U169" s="6"/>
      <c r="V169" s="6"/>
      <c r="W169" s="6"/>
      <c r="X169" s="6"/>
    </row>
    <row r="170" spans="1:24" ht="15.75" customHeight="1" x14ac:dyDescent="0.2">
      <c r="A170" s="7"/>
      <c r="B170" s="7" t="s">
        <v>394</v>
      </c>
      <c r="C170" s="7" t="s">
        <v>12</v>
      </c>
      <c r="D170" s="7" t="s">
        <v>59</v>
      </c>
      <c r="E170" s="7" t="s">
        <v>165</v>
      </c>
      <c r="F170" s="7">
        <v>5</v>
      </c>
      <c r="G170" s="8" t="s">
        <v>21</v>
      </c>
      <c r="H170" s="43">
        <v>4.97</v>
      </c>
      <c r="I170" s="7">
        <v>0.67</v>
      </c>
      <c r="J170" s="7" t="s">
        <v>404</v>
      </c>
      <c r="K170" s="9" t="str">
        <f t="shared" si="12"/>
        <v>-1%</v>
      </c>
      <c r="L170" s="9" t="str">
        <f t="shared" si="13"/>
        <v>?</v>
      </c>
      <c r="M170" s="9">
        <f t="shared" si="14"/>
        <v>-6.0000000000000496E-3</v>
      </c>
      <c r="N170" s="4">
        <f t="shared" si="15"/>
        <v>0</v>
      </c>
      <c r="O170" s="5" t="str">
        <f t="shared" si="16"/>
        <v>José (Barracas, C.A.B.A.): Fibertel 5 / ?. Medido: 4,97 / 0,67. Diferencia: -1% / ?</v>
      </c>
      <c r="P170" s="5" t="str">
        <f t="shared" si="17"/>
        <v>Barracas, C.A.B.A., Argentina</v>
      </c>
      <c r="Q170" s="6"/>
      <c r="R170" s="6"/>
      <c r="S170" s="6"/>
      <c r="T170" s="6"/>
      <c r="U170" s="6"/>
      <c r="V170" s="6"/>
      <c r="W170" s="6"/>
      <c r="X170" s="6"/>
    </row>
    <row r="171" spans="1:24" ht="15.75" customHeight="1" x14ac:dyDescent="0.2">
      <c r="A171" s="7"/>
      <c r="B171" s="7" t="s">
        <v>390</v>
      </c>
      <c r="C171" s="7" t="s">
        <v>167</v>
      </c>
      <c r="D171" s="7" t="s">
        <v>14</v>
      </c>
      <c r="E171" s="7" t="s">
        <v>177</v>
      </c>
      <c r="F171" s="7">
        <v>3</v>
      </c>
      <c r="G171" s="8">
        <v>0.25600000000000001</v>
      </c>
      <c r="H171" s="43">
        <v>2.27</v>
      </c>
      <c r="I171" s="11">
        <v>0.19</v>
      </c>
      <c r="J171" s="7" t="s">
        <v>404</v>
      </c>
      <c r="K171" s="9" t="str">
        <f t="shared" si="12"/>
        <v>-24%</v>
      </c>
      <c r="L171" s="9" t="str">
        <f t="shared" si="13"/>
        <v>-26%</v>
      </c>
      <c r="M171" s="9">
        <f t="shared" si="14"/>
        <v>-0.24333333333333332</v>
      </c>
      <c r="N171" s="4">
        <f t="shared" si="15"/>
        <v>0</v>
      </c>
      <c r="O171" s="5" t="str">
        <f t="shared" si="16"/>
        <v>Javucho (Capital, Catamarca): Arnet 3 / 0,256. Medido: 2,27 / 0,19. Diferencia: -24% / -26%</v>
      </c>
      <c r="P171" s="5" t="str">
        <f t="shared" si="17"/>
        <v>Capital, Catamarca, Argentina</v>
      </c>
      <c r="Q171" s="6"/>
      <c r="R171" s="6"/>
      <c r="S171" s="6"/>
      <c r="T171" s="6"/>
      <c r="U171" s="6"/>
      <c r="V171" s="6"/>
      <c r="W171" s="6"/>
      <c r="X171" s="6"/>
    </row>
    <row r="172" spans="1:24" ht="15.75" customHeight="1" x14ac:dyDescent="0.2">
      <c r="A172" s="10">
        <v>40368</v>
      </c>
      <c r="B172" s="7" t="s">
        <v>411</v>
      </c>
      <c r="C172" s="7" t="s">
        <v>167</v>
      </c>
      <c r="D172" s="7" t="s">
        <v>330</v>
      </c>
      <c r="E172" s="7" t="s">
        <v>177</v>
      </c>
      <c r="F172" s="7">
        <v>3</v>
      </c>
      <c r="G172" s="7">
        <v>0.25600000000000001</v>
      </c>
      <c r="H172" s="43">
        <v>2.64</v>
      </c>
      <c r="I172" s="7">
        <v>0.19</v>
      </c>
      <c r="J172" s="7" t="s">
        <v>404</v>
      </c>
      <c r="K172" s="9" t="str">
        <f t="shared" si="12"/>
        <v>-12%</v>
      </c>
      <c r="L172" s="9" t="str">
        <f t="shared" si="13"/>
        <v>-26%</v>
      </c>
      <c r="M172" s="9">
        <f t="shared" si="14"/>
        <v>-0.11999999999999995</v>
      </c>
      <c r="N172" s="4">
        <f t="shared" si="15"/>
        <v>0</v>
      </c>
      <c r="O172" s="5" t="str">
        <f t="shared" si="16"/>
        <v>Yamil (Valle Viejo, Catamarca): Arnet 3 / 0,256. Medido: 2,64 / 0,19. Diferencia: -12% / -26%</v>
      </c>
      <c r="P172" s="5" t="str">
        <f t="shared" si="17"/>
        <v>Valle Viejo, Catamarca, Argentina</v>
      </c>
      <c r="Q172" s="6"/>
      <c r="R172" s="6"/>
      <c r="S172" s="6"/>
      <c r="T172" s="6"/>
      <c r="U172" s="6"/>
      <c r="V172" s="6"/>
      <c r="W172" s="6"/>
      <c r="X172" s="6"/>
    </row>
    <row r="173" spans="1:24" ht="15.75" customHeight="1" x14ac:dyDescent="0.2">
      <c r="A173" s="10">
        <v>40368</v>
      </c>
      <c r="B173" s="7" t="s">
        <v>327</v>
      </c>
      <c r="C173" s="7" t="s">
        <v>441</v>
      </c>
      <c r="D173" s="7" t="s">
        <v>340</v>
      </c>
      <c r="E173" s="7" t="s">
        <v>177</v>
      </c>
      <c r="F173" s="7">
        <v>1</v>
      </c>
      <c r="G173" s="7" t="s">
        <v>21</v>
      </c>
      <c r="H173" s="43">
        <v>0.03</v>
      </c>
      <c r="I173" s="7">
        <v>0.09</v>
      </c>
      <c r="J173" s="7" t="s">
        <v>404</v>
      </c>
      <c r="K173" s="9" t="str">
        <f t="shared" si="12"/>
        <v>-97%</v>
      </c>
      <c r="L173" s="9" t="str">
        <f t="shared" si="13"/>
        <v>?</v>
      </c>
      <c r="M173" s="9">
        <f t="shared" si="14"/>
        <v>-0.97</v>
      </c>
      <c r="N173" s="4">
        <f t="shared" si="15"/>
        <v>-1</v>
      </c>
      <c r="O173" s="5" t="str">
        <f t="shared" si="16"/>
        <v>Lucas (Resistencia, Chaco): Arnet 1 / ?. Medido: 0,03 / 0,09. Diferencia: -97% / ?</v>
      </c>
      <c r="P173" s="5" t="str">
        <f t="shared" si="17"/>
        <v>Resistencia, Chaco, Argentina</v>
      </c>
      <c r="Q173" s="6"/>
      <c r="R173" s="6"/>
      <c r="S173" s="6"/>
      <c r="T173" s="6"/>
      <c r="U173" s="6"/>
      <c r="V173" s="6"/>
      <c r="W173" s="6"/>
      <c r="X173" s="6"/>
    </row>
    <row r="174" spans="1:24" ht="15.75" customHeight="1" x14ac:dyDescent="0.2">
      <c r="A174" s="10">
        <v>40491</v>
      </c>
      <c r="B174" s="7" t="s">
        <v>352</v>
      </c>
      <c r="C174" s="7" t="s">
        <v>441</v>
      </c>
      <c r="D174" s="7" t="s">
        <v>340</v>
      </c>
      <c r="E174" s="7" t="s">
        <v>177</v>
      </c>
      <c r="F174" s="8">
        <v>3</v>
      </c>
      <c r="G174" s="8" t="s">
        <v>21</v>
      </c>
      <c r="H174" s="43">
        <v>1.36</v>
      </c>
      <c r="I174" s="11">
        <v>1.1499999999999999</v>
      </c>
      <c r="J174" s="7" t="s">
        <v>404</v>
      </c>
      <c r="K174" s="9" t="str">
        <f t="shared" si="12"/>
        <v>-55%</v>
      </c>
      <c r="L174" s="9" t="str">
        <f t="shared" si="13"/>
        <v>?</v>
      </c>
      <c r="M174" s="9">
        <f t="shared" si="14"/>
        <v>-0.54666666666666663</v>
      </c>
      <c r="N174" s="4">
        <f t="shared" si="15"/>
        <v>-1</v>
      </c>
      <c r="O174" s="5" t="str">
        <f t="shared" si="16"/>
        <v>Raul (Resistencia, Chaco): Arnet 3 / ?. Medido: 1,36 / 1,15. Diferencia: -55% / ?</v>
      </c>
      <c r="P174" s="5" t="str">
        <f t="shared" si="17"/>
        <v>Resistencia, Chaco, Argentina</v>
      </c>
      <c r="Q174" s="6"/>
      <c r="R174" s="6"/>
      <c r="S174" s="6"/>
      <c r="T174" s="6"/>
      <c r="U174" s="6"/>
      <c r="V174" s="6"/>
      <c r="W174" s="6"/>
      <c r="X174" s="6"/>
    </row>
    <row r="175" spans="1:24" ht="15.75" customHeight="1" x14ac:dyDescent="0.2">
      <c r="A175" s="10">
        <v>40420</v>
      </c>
      <c r="B175" s="7" t="s">
        <v>85</v>
      </c>
      <c r="C175" s="7" t="s">
        <v>441</v>
      </c>
      <c r="D175" s="7" t="s">
        <v>232</v>
      </c>
      <c r="E175" s="7" t="s">
        <v>177</v>
      </c>
      <c r="F175" s="8">
        <v>1</v>
      </c>
      <c r="G175" s="8">
        <v>0.25600000000000001</v>
      </c>
      <c r="H175" s="43">
        <v>1.42</v>
      </c>
      <c r="I175" s="11">
        <v>0.14000000000000001</v>
      </c>
      <c r="J175" s="7" t="s">
        <v>404</v>
      </c>
      <c r="K175" s="9" t="str">
        <f t="shared" si="12"/>
        <v>42%</v>
      </c>
      <c r="L175" s="9" t="str">
        <f t="shared" si="13"/>
        <v>-45%</v>
      </c>
      <c r="M175" s="9">
        <f t="shared" si="14"/>
        <v>0.41999999999999993</v>
      </c>
      <c r="N175" s="4">
        <f t="shared" si="15"/>
        <v>1</v>
      </c>
      <c r="O175" s="5" t="str">
        <f t="shared" si="16"/>
        <v>Marcelo Font (Charata, Chaco): Arnet 1 / 0,256. Medido: 1,42 / 0,14. Diferencia: 42% / -45%</v>
      </c>
      <c r="P175" s="5" t="str">
        <f t="shared" si="17"/>
        <v>Charata, Chaco, Argentina</v>
      </c>
      <c r="Q175" s="6"/>
      <c r="R175" s="6"/>
      <c r="S175" s="6"/>
      <c r="T175" s="6"/>
      <c r="U175" s="6"/>
      <c r="V175" s="6"/>
      <c r="W175" s="6"/>
      <c r="X175" s="6"/>
    </row>
    <row r="176" spans="1:24" ht="15.75" customHeight="1" x14ac:dyDescent="0.2">
      <c r="A176" s="10">
        <v>40422</v>
      </c>
      <c r="B176" s="7" t="s">
        <v>294</v>
      </c>
      <c r="C176" s="7" t="s">
        <v>441</v>
      </c>
      <c r="D176" s="7" t="s">
        <v>340</v>
      </c>
      <c r="E176" s="7" t="s">
        <v>165</v>
      </c>
      <c r="F176" s="8">
        <v>1</v>
      </c>
      <c r="G176" s="8" t="s">
        <v>21</v>
      </c>
      <c r="H176" s="43">
        <v>1.46</v>
      </c>
      <c r="I176" s="11">
        <v>0.12</v>
      </c>
      <c r="J176" s="7" t="s">
        <v>404</v>
      </c>
      <c r="K176" s="9" t="str">
        <f t="shared" si="12"/>
        <v>46%</v>
      </c>
      <c r="L176" s="9" t="str">
        <f t="shared" si="13"/>
        <v>?</v>
      </c>
      <c r="M176" s="9">
        <f t="shared" si="14"/>
        <v>0.45999999999999996</v>
      </c>
      <c r="N176" s="4">
        <f t="shared" si="15"/>
        <v>1</v>
      </c>
      <c r="O176" s="5" t="str">
        <f t="shared" si="16"/>
        <v>JHFM (Resistencia, Chaco): Fibertel 1 / ?. Medido: 1,46 / 0,12. Diferencia: 46% / ?</v>
      </c>
      <c r="P176" s="5" t="str">
        <f t="shared" si="17"/>
        <v>Resistencia, Chaco, Argentina</v>
      </c>
      <c r="Q176" s="6"/>
      <c r="R176" s="6"/>
      <c r="S176" s="6"/>
      <c r="T176" s="6"/>
      <c r="U176" s="6"/>
      <c r="V176" s="6"/>
      <c r="W176" s="6"/>
      <c r="X176" s="6"/>
    </row>
    <row r="177" spans="1:24" ht="15.75" customHeight="1" x14ac:dyDescent="0.2">
      <c r="A177" s="10">
        <v>40187</v>
      </c>
      <c r="B177" s="7" t="s">
        <v>304</v>
      </c>
      <c r="C177" s="7" t="s">
        <v>441</v>
      </c>
      <c r="D177" s="7" t="s">
        <v>417</v>
      </c>
      <c r="E177" s="7" t="s">
        <v>177</v>
      </c>
      <c r="F177" s="8">
        <v>3</v>
      </c>
      <c r="G177" s="8" t="s">
        <v>21</v>
      </c>
      <c r="H177" s="43">
        <v>2.41</v>
      </c>
      <c r="I177" s="11">
        <v>0.11</v>
      </c>
      <c r="J177" s="7" t="s">
        <v>404</v>
      </c>
      <c r="K177" s="9" t="str">
        <f t="shared" si="12"/>
        <v>-20%</v>
      </c>
      <c r="L177" s="9" t="str">
        <f t="shared" si="13"/>
        <v>?</v>
      </c>
      <c r="M177" s="9">
        <f t="shared" si="14"/>
        <v>-0.19666666666666663</v>
      </c>
      <c r="N177" s="4">
        <f t="shared" si="15"/>
        <v>0</v>
      </c>
      <c r="O177" s="5" t="str">
        <f t="shared" si="16"/>
        <v>Tito (Barranqueras, Chaco): Arnet 3 / ?. Medido: 2,41 / 0,11. Diferencia: -20% / ?</v>
      </c>
      <c r="P177" s="5" t="str">
        <f t="shared" si="17"/>
        <v>Barranqueras, Chaco, Argentina</v>
      </c>
      <c r="Q177" s="6"/>
      <c r="R177" s="6"/>
      <c r="S177" s="6"/>
      <c r="T177" s="6"/>
      <c r="U177" s="6"/>
      <c r="V177" s="6"/>
      <c r="W177" s="6"/>
      <c r="X177" s="6"/>
    </row>
    <row r="178" spans="1:24" ht="15.75" customHeight="1" x14ac:dyDescent="0.2">
      <c r="A178" s="10">
        <v>40420</v>
      </c>
      <c r="B178" s="7" t="s">
        <v>431</v>
      </c>
      <c r="C178" s="7" t="s">
        <v>441</v>
      </c>
      <c r="D178" s="7" t="s">
        <v>340</v>
      </c>
      <c r="E178" s="7" t="s">
        <v>177</v>
      </c>
      <c r="F178" s="8">
        <v>3</v>
      </c>
      <c r="G178" s="8">
        <v>0.25600000000000001</v>
      </c>
      <c r="H178" s="43">
        <v>2.48</v>
      </c>
      <c r="I178" s="11">
        <v>0.21</v>
      </c>
      <c r="J178" s="7" t="s">
        <v>404</v>
      </c>
      <c r="K178" s="9" t="str">
        <f t="shared" si="12"/>
        <v>-17%</v>
      </c>
      <c r="L178" s="9" t="str">
        <f t="shared" si="13"/>
        <v>-18%</v>
      </c>
      <c r="M178" s="9">
        <f t="shared" si="14"/>
        <v>-0.17333333333333334</v>
      </c>
      <c r="N178" s="4">
        <f t="shared" si="15"/>
        <v>0</v>
      </c>
      <c r="O178" s="5" t="str">
        <f t="shared" si="16"/>
        <v>Julio (Resistencia, Chaco): Arnet 3 / 0,256. Medido: 2,48 / 0,21. Diferencia: -17% / -18%</v>
      </c>
      <c r="P178" s="5" t="str">
        <f t="shared" si="17"/>
        <v>Resistencia, Chaco, Argentina</v>
      </c>
      <c r="Q178" s="6"/>
      <c r="R178" s="6"/>
      <c r="S178" s="6"/>
      <c r="T178" s="6"/>
      <c r="U178" s="6"/>
      <c r="V178" s="6"/>
      <c r="W178" s="6"/>
      <c r="X178" s="6"/>
    </row>
    <row r="179" spans="1:24" ht="15.75" customHeight="1" x14ac:dyDescent="0.2">
      <c r="A179" s="10">
        <v>40187</v>
      </c>
      <c r="B179" s="7" t="s">
        <v>217</v>
      </c>
      <c r="C179" s="7" t="s">
        <v>441</v>
      </c>
      <c r="D179" s="7" t="s">
        <v>340</v>
      </c>
      <c r="E179" s="7" t="s">
        <v>177</v>
      </c>
      <c r="F179" s="8">
        <v>3</v>
      </c>
      <c r="G179" s="8" t="s">
        <v>21</v>
      </c>
      <c r="H179" s="43">
        <v>3.18</v>
      </c>
      <c r="I179" s="11">
        <v>0.18</v>
      </c>
      <c r="J179" s="7" t="s">
        <v>404</v>
      </c>
      <c r="K179" s="9" t="str">
        <f t="shared" si="12"/>
        <v>6%</v>
      </c>
      <c r="L179" s="9" t="str">
        <f t="shared" si="13"/>
        <v>?</v>
      </c>
      <c r="M179" s="9">
        <f t="shared" si="14"/>
        <v>6.0000000000000053E-2</v>
      </c>
      <c r="N179" s="4">
        <f t="shared" si="15"/>
        <v>1</v>
      </c>
      <c r="O179" s="5" t="str">
        <f t="shared" si="16"/>
        <v>Fabian (Resistencia, Chaco): Arnet 3 / ?. Medido: 3,18 / 0,18. Diferencia: 6% / ?</v>
      </c>
      <c r="P179" s="5" t="str">
        <f t="shared" si="17"/>
        <v>Resistencia, Chaco, Argentina</v>
      </c>
      <c r="Q179" s="6"/>
      <c r="R179" s="6"/>
      <c r="S179" s="6"/>
      <c r="T179" s="6"/>
      <c r="U179" s="6"/>
      <c r="V179" s="6"/>
      <c r="W179" s="6"/>
      <c r="X179" s="6"/>
    </row>
    <row r="180" spans="1:24" ht="15.75" customHeight="1" x14ac:dyDescent="0.2">
      <c r="A180" s="10">
        <v>40420</v>
      </c>
      <c r="B180" s="7" t="s">
        <v>88</v>
      </c>
      <c r="C180" s="7" t="s">
        <v>48</v>
      </c>
      <c r="D180" s="7" t="s">
        <v>94</v>
      </c>
      <c r="E180" s="7" t="s">
        <v>402</v>
      </c>
      <c r="F180" s="8">
        <v>0.64</v>
      </c>
      <c r="G180" s="8">
        <v>0.128</v>
      </c>
      <c r="H180" s="43">
        <v>0.5</v>
      </c>
      <c r="I180" s="11">
        <v>0.77</v>
      </c>
      <c r="J180" s="7" t="s">
        <v>404</v>
      </c>
      <c r="K180" s="9" t="str">
        <f t="shared" si="12"/>
        <v>-22%</v>
      </c>
      <c r="L180" s="9" t="str">
        <f t="shared" si="13"/>
        <v>502%</v>
      </c>
      <c r="M180" s="9">
        <f t="shared" si="14"/>
        <v>-0.21875000000000003</v>
      </c>
      <c r="N180" s="4">
        <f t="shared" si="15"/>
        <v>0</v>
      </c>
      <c r="O180" s="5" t="str">
        <f t="shared" si="16"/>
        <v>Xenome (Comodoro Rivadavia, Chubut): Sociedad Cooperativa Popular Ltda. 0,64 / 0,128. Medido: 0,5 / 0,77. Diferencia: -22% / 502%</v>
      </c>
      <c r="P180" s="5" t="str">
        <f t="shared" si="17"/>
        <v>Comodoro Rivadavia, Chubut, Argentina</v>
      </c>
      <c r="Q180" s="6" t="s">
        <v>461</v>
      </c>
      <c r="R180" s="6"/>
      <c r="S180" s="6"/>
      <c r="T180" s="6"/>
      <c r="U180" s="6"/>
      <c r="V180" s="6"/>
      <c r="W180" s="6"/>
      <c r="X180" s="6"/>
    </row>
    <row r="181" spans="1:24" ht="15.75" customHeight="1" x14ac:dyDescent="0.2">
      <c r="A181" s="10">
        <v>40420</v>
      </c>
      <c r="B181" s="7" t="s">
        <v>114</v>
      </c>
      <c r="C181" s="7" t="s">
        <v>48</v>
      </c>
      <c r="D181" s="7" t="s">
        <v>261</v>
      </c>
      <c r="E181" s="7" t="s">
        <v>259</v>
      </c>
      <c r="F181" s="8">
        <v>1</v>
      </c>
      <c r="G181" s="8">
        <v>0.51200000000000001</v>
      </c>
      <c r="H181" s="43">
        <v>0.68</v>
      </c>
      <c r="I181" s="11">
        <v>0.15</v>
      </c>
      <c r="J181" s="7" t="s">
        <v>404</v>
      </c>
      <c r="K181" s="9" t="str">
        <f t="shared" si="12"/>
        <v>-32%</v>
      </c>
      <c r="L181" s="9" t="str">
        <f t="shared" si="13"/>
        <v>-71%</v>
      </c>
      <c r="M181" s="9">
        <f t="shared" si="14"/>
        <v>-0.31999999999999995</v>
      </c>
      <c r="N181" s="4">
        <f t="shared" si="15"/>
        <v>0</v>
      </c>
      <c r="O181" s="5" t="str">
        <f t="shared" si="16"/>
        <v>Valeria (Trelew, Chubut): Speedy 1 / 0,512. Medido: 0,68 / 0,15. Diferencia: -32% / -71%</v>
      </c>
      <c r="P181" s="5" t="str">
        <f t="shared" si="17"/>
        <v>Trelew, Chubut, Argentina</v>
      </c>
      <c r="Q181" s="6"/>
      <c r="R181" s="6"/>
      <c r="S181" s="6"/>
      <c r="T181" s="6"/>
      <c r="U181" s="6"/>
      <c r="V181" s="6"/>
      <c r="W181" s="6"/>
      <c r="X181" s="6"/>
    </row>
    <row r="182" spans="1:24" ht="15.75" customHeight="1" x14ac:dyDescent="0.2">
      <c r="A182" s="10">
        <v>40399</v>
      </c>
      <c r="B182" s="7" t="s">
        <v>281</v>
      </c>
      <c r="C182" s="7" t="s">
        <v>48</v>
      </c>
      <c r="D182" s="7" t="s">
        <v>94</v>
      </c>
      <c r="E182" s="7" t="s">
        <v>259</v>
      </c>
      <c r="F182" s="7">
        <v>1</v>
      </c>
      <c r="G182" s="7" t="s">
        <v>21</v>
      </c>
      <c r="H182" s="43">
        <v>1.6</v>
      </c>
      <c r="I182" s="7">
        <v>0.32</v>
      </c>
      <c r="J182" s="7" t="s">
        <v>404</v>
      </c>
      <c r="K182" s="9" t="str">
        <f t="shared" si="12"/>
        <v>60%</v>
      </c>
      <c r="L182" s="9" t="str">
        <f t="shared" si="13"/>
        <v>?</v>
      </c>
      <c r="M182" s="9">
        <f t="shared" si="14"/>
        <v>0.60000000000000009</v>
      </c>
      <c r="N182" s="4">
        <f t="shared" si="15"/>
        <v>1</v>
      </c>
      <c r="O182" s="5" t="str">
        <f t="shared" si="16"/>
        <v>Leandro (Comodoro Rivadavia, Chubut): Speedy 1 / ?. Medido: 1,6 / 0,32. Diferencia: 60% / ?</v>
      </c>
      <c r="P182" s="5" t="str">
        <f t="shared" si="17"/>
        <v>Comodoro Rivadavia, Chubut, Argentina</v>
      </c>
      <c r="Q182" s="6"/>
      <c r="R182" s="6"/>
      <c r="S182" s="6"/>
      <c r="T182" s="6"/>
      <c r="U182" s="6"/>
      <c r="V182" s="6"/>
      <c r="W182" s="6"/>
      <c r="X182" s="6"/>
    </row>
    <row r="183" spans="1:24" ht="15.75" customHeight="1" x14ac:dyDescent="0.2">
      <c r="A183" s="10">
        <v>40218</v>
      </c>
      <c r="B183" s="7" t="s">
        <v>241</v>
      </c>
      <c r="C183" s="7" t="s">
        <v>48</v>
      </c>
      <c r="D183" s="7" t="s">
        <v>115</v>
      </c>
      <c r="E183" s="7" t="s">
        <v>259</v>
      </c>
      <c r="F183" s="8">
        <v>1</v>
      </c>
      <c r="G183" s="8">
        <v>0.51200000000000001</v>
      </c>
      <c r="H183" s="43">
        <v>2.16</v>
      </c>
      <c r="I183" s="11">
        <v>0.47</v>
      </c>
      <c r="J183" s="7" t="s">
        <v>404</v>
      </c>
      <c r="K183" s="9" t="str">
        <f t="shared" si="12"/>
        <v>116%</v>
      </c>
      <c r="L183" s="9" t="str">
        <f t="shared" si="13"/>
        <v>-8%</v>
      </c>
      <c r="M183" s="9">
        <f t="shared" si="14"/>
        <v>1.1600000000000001</v>
      </c>
      <c r="N183" s="4">
        <f t="shared" si="15"/>
        <v>1</v>
      </c>
      <c r="O183" s="5" t="str">
        <f t="shared" si="16"/>
        <v>Marcelo (Puerto Madryn, Chubut): Speedy 1 / 0,512. Medido: 2,16 / 0,47. Diferencia: 116% / -8%</v>
      </c>
      <c r="P183" s="5" t="str">
        <f t="shared" si="17"/>
        <v>Puerto Madryn, Chubut, Argentina</v>
      </c>
      <c r="Q183" s="6"/>
      <c r="R183" s="6"/>
      <c r="S183" s="6"/>
      <c r="T183" s="6"/>
      <c r="U183" s="6"/>
      <c r="V183" s="6"/>
      <c r="W183" s="6"/>
      <c r="X183" s="6"/>
    </row>
    <row r="184" spans="1:24" ht="15.75" customHeight="1" x14ac:dyDescent="0.2">
      <c r="A184" s="10">
        <v>40187</v>
      </c>
      <c r="B184" s="7" t="s">
        <v>450</v>
      </c>
      <c r="C184" s="7" t="s">
        <v>48</v>
      </c>
      <c r="D184" s="7" t="s">
        <v>261</v>
      </c>
      <c r="E184" s="7" t="s">
        <v>259</v>
      </c>
      <c r="F184" s="8">
        <v>3</v>
      </c>
      <c r="G184" s="8" t="s">
        <v>21</v>
      </c>
      <c r="H184" s="43">
        <v>2.31</v>
      </c>
      <c r="I184" s="11">
        <v>0.4</v>
      </c>
      <c r="J184" s="7" t="s">
        <v>404</v>
      </c>
      <c r="K184" s="9" t="str">
        <f t="shared" si="12"/>
        <v>-23%</v>
      </c>
      <c r="L184" s="9" t="str">
        <f t="shared" si="13"/>
        <v>?</v>
      </c>
      <c r="M184" s="9">
        <f t="shared" si="14"/>
        <v>-0.22999999999999998</v>
      </c>
      <c r="N184" s="4">
        <f t="shared" si="15"/>
        <v>0</v>
      </c>
      <c r="O184" s="5" t="str">
        <f t="shared" si="16"/>
        <v>Darío (Trelew, Chubut): Speedy 3 / ?. Medido: 2,31 / 0,4. Diferencia: -23% / ?</v>
      </c>
      <c r="P184" s="5" t="str">
        <f t="shared" si="17"/>
        <v>Trelew, Chubut, Argentina</v>
      </c>
      <c r="Q184" s="6"/>
      <c r="R184" s="6"/>
      <c r="S184" s="6"/>
      <c r="T184" s="6"/>
      <c r="U184" s="6"/>
      <c r="V184" s="6"/>
      <c r="W184" s="6"/>
      <c r="X184" s="6"/>
    </row>
    <row r="185" spans="1:24" ht="15.75" customHeight="1" x14ac:dyDescent="0.2">
      <c r="A185" s="10">
        <v>40187</v>
      </c>
      <c r="B185" s="7" t="s">
        <v>52</v>
      </c>
      <c r="C185" s="7" t="s">
        <v>48</v>
      </c>
      <c r="D185" s="7" t="s">
        <v>94</v>
      </c>
      <c r="E185" s="7" t="s">
        <v>259</v>
      </c>
      <c r="F185" s="8">
        <v>3</v>
      </c>
      <c r="G185" s="8" t="s">
        <v>21</v>
      </c>
      <c r="H185" s="43">
        <v>18.14</v>
      </c>
      <c r="I185" s="11">
        <v>0.45</v>
      </c>
      <c r="J185" s="7" t="s">
        <v>404</v>
      </c>
      <c r="K185" s="9" t="str">
        <f t="shared" si="12"/>
        <v>505%</v>
      </c>
      <c r="L185" s="9" t="str">
        <f t="shared" si="13"/>
        <v>?</v>
      </c>
      <c r="M185" s="9">
        <f t="shared" si="14"/>
        <v>5.0466666666666669</v>
      </c>
      <c r="N185" s="4">
        <f t="shared" si="15"/>
        <v>1</v>
      </c>
      <c r="O185" s="5" t="str">
        <f t="shared" si="16"/>
        <v>Juan (Comodoro Rivadavia, Chubut): Speedy 3 / ?. Medido: 18,14 / 0,45. Diferencia: 505% / ?</v>
      </c>
      <c r="P185" s="5" t="str">
        <f t="shared" si="17"/>
        <v>Comodoro Rivadavia, Chubut, Argentina</v>
      </c>
      <c r="Q185" s="6"/>
      <c r="R185" s="6"/>
      <c r="S185" s="6"/>
      <c r="T185" s="6"/>
      <c r="U185" s="6"/>
      <c r="V185" s="6"/>
      <c r="W185" s="6"/>
      <c r="X185" s="6"/>
    </row>
    <row r="186" spans="1:24" ht="15.75" customHeight="1" x14ac:dyDescent="0.2">
      <c r="A186" s="10">
        <v>40187</v>
      </c>
      <c r="B186" s="7" t="s">
        <v>360</v>
      </c>
      <c r="C186" s="7" t="s">
        <v>445</v>
      </c>
      <c r="D186" s="7" t="s">
        <v>452</v>
      </c>
      <c r="E186" s="7" t="s">
        <v>44</v>
      </c>
      <c r="F186" s="8">
        <v>0.128</v>
      </c>
      <c r="G186" s="8">
        <v>0.128</v>
      </c>
      <c r="H186" s="43">
        <v>0.13</v>
      </c>
      <c r="I186" s="11">
        <v>0.05</v>
      </c>
      <c r="J186" s="7" t="s">
        <v>404</v>
      </c>
      <c r="K186" s="9" t="str">
        <f t="shared" si="12"/>
        <v>2%</v>
      </c>
      <c r="L186" s="9" t="str">
        <f t="shared" si="13"/>
        <v>-61%</v>
      </c>
      <c r="M186" s="9">
        <f t="shared" si="14"/>
        <v>1.5625000000000014E-2</v>
      </c>
      <c r="N186" s="4">
        <f t="shared" si="15"/>
        <v>1</v>
      </c>
      <c r="O186" s="5" t="str">
        <f t="shared" si="16"/>
        <v>Diego (Embalse, Córdoba): Cooperativa de Embalse 0,128 / 0,128. Medido: 0,13 / 0,05. Diferencia: 2% / -61%</v>
      </c>
      <c r="P186" s="5" t="str">
        <f t="shared" si="17"/>
        <v>Embalse, Córdoba, Argentina</v>
      </c>
      <c r="Q186" s="6" t="s">
        <v>461</v>
      </c>
      <c r="R186" s="6"/>
      <c r="S186" s="6"/>
      <c r="T186" s="6"/>
      <c r="U186" s="6"/>
      <c r="V186" s="6"/>
      <c r="W186" s="6"/>
      <c r="X186" s="6"/>
    </row>
    <row r="187" spans="1:24" ht="15.75" customHeight="1" x14ac:dyDescent="0.2">
      <c r="A187" s="10">
        <v>40421</v>
      </c>
      <c r="B187" s="7" t="s">
        <v>293</v>
      </c>
      <c r="C187" s="7" t="s">
        <v>445</v>
      </c>
      <c r="D187" s="7" t="s">
        <v>14</v>
      </c>
      <c r="E187" s="7" t="s">
        <v>177</v>
      </c>
      <c r="F187" s="8">
        <v>5</v>
      </c>
      <c r="G187" s="8" t="s">
        <v>21</v>
      </c>
      <c r="H187" s="43">
        <v>0.28999999999999998</v>
      </c>
      <c r="I187" s="11">
        <v>0.19</v>
      </c>
      <c r="J187" s="7" t="s">
        <v>404</v>
      </c>
      <c r="K187" s="9" t="str">
        <f t="shared" si="12"/>
        <v>-94%</v>
      </c>
      <c r="L187" s="9" t="str">
        <f t="shared" si="13"/>
        <v>?</v>
      </c>
      <c r="M187" s="9">
        <f t="shared" si="14"/>
        <v>-0.94199999999999995</v>
      </c>
      <c r="N187" s="4">
        <f t="shared" si="15"/>
        <v>-1</v>
      </c>
      <c r="O187" s="5" t="str">
        <f t="shared" si="16"/>
        <v>Victor (Capital, Córdoba): Arnet 5 / ?. Medido: 0,29 / 0,19. Diferencia: -94% / ?</v>
      </c>
      <c r="P187" s="5" t="str">
        <f t="shared" si="17"/>
        <v>Capital, Córdoba, Argentina</v>
      </c>
      <c r="Q187" s="6"/>
      <c r="R187" s="6"/>
      <c r="S187" s="6"/>
      <c r="T187" s="6"/>
      <c r="U187" s="6"/>
      <c r="V187" s="6"/>
      <c r="W187" s="6"/>
      <c r="X187" s="6"/>
    </row>
    <row r="188" spans="1:24" ht="15.75" customHeight="1" x14ac:dyDescent="0.2">
      <c r="A188" s="10">
        <v>40187</v>
      </c>
      <c r="B188" s="7" t="s">
        <v>416</v>
      </c>
      <c r="C188" s="7" t="s">
        <v>445</v>
      </c>
      <c r="D188" s="7" t="s">
        <v>246</v>
      </c>
      <c r="E188" s="7" t="s">
        <v>177</v>
      </c>
      <c r="F188" s="8">
        <v>0.25600000000000001</v>
      </c>
      <c r="G188" s="8" t="s">
        <v>21</v>
      </c>
      <c r="H188" s="43">
        <v>0.38</v>
      </c>
      <c r="I188" s="11">
        <v>0.08</v>
      </c>
      <c r="J188" s="7" t="s">
        <v>404</v>
      </c>
      <c r="K188" s="9" t="str">
        <f t="shared" si="12"/>
        <v>48%</v>
      </c>
      <c r="L188" s="9" t="str">
        <f t="shared" si="13"/>
        <v>?</v>
      </c>
      <c r="M188" s="9">
        <f t="shared" si="14"/>
        <v>0.484375</v>
      </c>
      <c r="N188" s="4">
        <f t="shared" si="15"/>
        <v>1</v>
      </c>
      <c r="O188" s="5" t="str">
        <f t="shared" si="16"/>
        <v>Meneraing (Despeñaderos, Córdoba): Arnet 0,256 / ?. Medido: 0,38 / 0,08. Diferencia: 48% / ?</v>
      </c>
      <c r="P188" s="5" t="str">
        <f t="shared" si="17"/>
        <v>Despeñaderos, Córdoba, Argentina</v>
      </c>
      <c r="Q188" s="6"/>
      <c r="R188" s="6"/>
      <c r="S188" s="6"/>
      <c r="T188" s="6"/>
      <c r="U188" s="6"/>
      <c r="V188" s="6"/>
      <c r="W188" s="6"/>
      <c r="X188" s="6"/>
    </row>
    <row r="189" spans="1:24" ht="15.75" customHeight="1" x14ac:dyDescent="0.2">
      <c r="A189" s="10">
        <v>40421</v>
      </c>
      <c r="B189" s="7" t="s">
        <v>293</v>
      </c>
      <c r="C189" s="7" t="s">
        <v>445</v>
      </c>
      <c r="D189" s="7" t="s">
        <v>14</v>
      </c>
      <c r="E189" s="7" t="s">
        <v>177</v>
      </c>
      <c r="F189" s="8">
        <v>5</v>
      </c>
      <c r="G189" s="8" t="s">
        <v>21</v>
      </c>
      <c r="H189" s="43">
        <v>0.56000000000000005</v>
      </c>
      <c r="I189" s="11">
        <v>0.19</v>
      </c>
      <c r="J189" s="7" t="s">
        <v>404</v>
      </c>
      <c r="K189" s="9" t="str">
        <f t="shared" si="12"/>
        <v>-89%</v>
      </c>
      <c r="L189" s="9" t="str">
        <f t="shared" si="13"/>
        <v>?</v>
      </c>
      <c r="M189" s="9">
        <f t="shared" si="14"/>
        <v>-0.8879999999999999</v>
      </c>
      <c r="N189" s="4">
        <f t="shared" si="15"/>
        <v>-1</v>
      </c>
      <c r="O189" s="5" t="str">
        <f t="shared" si="16"/>
        <v>Victor (Capital, Córdoba): Arnet 5 / ?. Medido: 0,56 / 0,19. Diferencia: -89% / ?</v>
      </c>
      <c r="P189" s="5" t="str">
        <f t="shared" si="17"/>
        <v>Capital, Córdoba, Argentina</v>
      </c>
      <c r="Q189" s="6"/>
      <c r="R189" s="6"/>
      <c r="S189" s="6"/>
      <c r="T189" s="6"/>
      <c r="U189" s="6"/>
      <c r="V189" s="6"/>
      <c r="W189" s="6"/>
      <c r="X189" s="6"/>
    </row>
    <row r="190" spans="1:24" ht="15.75" customHeight="1" x14ac:dyDescent="0.2">
      <c r="A190" s="10">
        <v>40399</v>
      </c>
      <c r="B190" s="7" t="s">
        <v>338</v>
      </c>
      <c r="C190" s="7" t="s">
        <v>445</v>
      </c>
      <c r="D190" s="7" t="s">
        <v>157</v>
      </c>
      <c r="E190" s="7" t="s">
        <v>165</v>
      </c>
      <c r="F190" s="7">
        <v>3</v>
      </c>
      <c r="G190" s="7">
        <v>0.51200000000000001</v>
      </c>
      <c r="H190" s="43">
        <v>0.59</v>
      </c>
      <c r="I190" s="7">
        <v>0.25</v>
      </c>
      <c r="J190" s="7" t="s">
        <v>404</v>
      </c>
      <c r="K190" s="9" t="str">
        <f t="shared" si="12"/>
        <v>-80%</v>
      </c>
      <c r="L190" s="9" t="str">
        <f t="shared" si="13"/>
        <v>-51%</v>
      </c>
      <c r="M190" s="9">
        <f t="shared" si="14"/>
        <v>-0.80333333333333334</v>
      </c>
      <c r="N190" s="4">
        <f t="shared" si="15"/>
        <v>-1</v>
      </c>
      <c r="O190" s="5" t="str">
        <f t="shared" si="16"/>
        <v>Garfield (Río Cuarto, Córdoba): Fibertel 3 / 0,512. Medido: 0,59 / 0,25. Diferencia: -80% / -51%</v>
      </c>
      <c r="P190" s="5" t="str">
        <f t="shared" si="17"/>
        <v>Río Cuarto, Córdoba, Argentina</v>
      </c>
      <c r="Q190" s="6"/>
      <c r="R190" s="6"/>
      <c r="S190" s="6"/>
      <c r="T190" s="6"/>
      <c r="U190" s="6"/>
      <c r="V190" s="6"/>
      <c r="W190" s="6"/>
      <c r="X190" s="6"/>
    </row>
    <row r="191" spans="1:24" ht="15.75" customHeight="1" x14ac:dyDescent="0.2">
      <c r="A191" s="7"/>
      <c r="B191" s="7" t="s">
        <v>135</v>
      </c>
      <c r="C191" s="7" t="s">
        <v>445</v>
      </c>
      <c r="D191" s="7" t="s">
        <v>157</v>
      </c>
      <c r="E191" s="7" t="s">
        <v>177</v>
      </c>
      <c r="F191" s="7">
        <v>1</v>
      </c>
      <c r="G191" s="8" t="s">
        <v>21</v>
      </c>
      <c r="H191" s="43">
        <v>0.72</v>
      </c>
      <c r="I191" s="11">
        <v>0.15</v>
      </c>
      <c r="J191" s="7" t="s">
        <v>404</v>
      </c>
      <c r="K191" s="9" t="str">
        <f t="shared" si="12"/>
        <v>-28%</v>
      </c>
      <c r="L191" s="9" t="str">
        <f t="shared" si="13"/>
        <v>?</v>
      </c>
      <c r="M191" s="9">
        <f t="shared" si="14"/>
        <v>-0.28000000000000003</v>
      </c>
      <c r="N191" s="4">
        <f t="shared" si="15"/>
        <v>0</v>
      </c>
      <c r="O191" s="5" t="str">
        <f t="shared" si="16"/>
        <v>Matias (Río Cuarto, Córdoba): Arnet 1 / ?. Medido: 0,72 / 0,15. Diferencia: -28% / ?</v>
      </c>
      <c r="P191" s="5" t="str">
        <f t="shared" si="17"/>
        <v>Río Cuarto, Córdoba, Argentina</v>
      </c>
      <c r="Q191" s="6"/>
      <c r="R191" s="6"/>
      <c r="S191" s="6"/>
      <c r="T191" s="6"/>
      <c r="U191" s="6"/>
      <c r="V191" s="6"/>
      <c r="W191" s="6"/>
      <c r="X191" s="6"/>
    </row>
    <row r="192" spans="1:24" ht="15.75" customHeight="1" x14ac:dyDescent="0.2">
      <c r="A192" s="10">
        <v>40399</v>
      </c>
      <c r="B192" s="7" t="s">
        <v>380</v>
      </c>
      <c r="C192" s="7" t="s">
        <v>445</v>
      </c>
      <c r="D192" s="7" t="s">
        <v>14</v>
      </c>
      <c r="E192" s="7" t="s">
        <v>403</v>
      </c>
      <c r="F192" s="7">
        <v>3</v>
      </c>
      <c r="G192" s="7">
        <v>0.25600000000000001</v>
      </c>
      <c r="H192" s="43">
        <v>0.76</v>
      </c>
      <c r="I192" s="7">
        <v>0.25</v>
      </c>
      <c r="J192" s="7" t="s">
        <v>404</v>
      </c>
      <c r="K192" s="9" t="str">
        <f t="shared" si="12"/>
        <v>-75%</v>
      </c>
      <c r="L192" s="9" t="str">
        <f t="shared" si="13"/>
        <v>-2%</v>
      </c>
      <c r="M192" s="9">
        <f t="shared" si="14"/>
        <v>-0.7466666666666667</v>
      </c>
      <c r="N192" s="4">
        <f t="shared" si="15"/>
        <v>-1</v>
      </c>
      <c r="O192" s="5" t="str">
        <f t="shared" si="16"/>
        <v>Rata (Capital, Córdoba): Ciudad 3 / 0,256. Medido: 0,76 / 0,25. Diferencia: -75% / -2%</v>
      </c>
      <c r="P192" s="5" t="str">
        <f t="shared" si="17"/>
        <v>Capital, Córdoba, Argentina</v>
      </c>
      <c r="Q192" s="6" t="s">
        <v>461</v>
      </c>
      <c r="R192" s="6"/>
      <c r="S192" s="6"/>
      <c r="T192" s="6"/>
      <c r="U192" s="6"/>
      <c r="V192" s="6"/>
      <c r="W192" s="6"/>
      <c r="X192" s="6"/>
    </row>
    <row r="193" spans="1:24" ht="15.75" customHeight="1" x14ac:dyDescent="0.2">
      <c r="A193" s="10">
        <v>40430</v>
      </c>
      <c r="B193" s="7" t="s">
        <v>64</v>
      </c>
      <c r="C193" s="7" t="s">
        <v>445</v>
      </c>
      <c r="D193" s="7" t="s">
        <v>157</v>
      </c>
      <c r="E193" s="7" t="s">
        <v>165</v>
      </c>
      <c r="F193" s="7">
        <v>3</v>
      </c>
      <c r="G193" s="7" t="s">
        <v>21</v>
      </c>
      <c r="H193" s="43">
        <v>0.78</v>
      </c>
      <c r="I193" s="7">
        <v>0.25</v>
      </c>
      <c r="J193" s="7" t="s">
        <v>404</v>
      </c>
      <c r="K193" s="9" t="str">
        <f t="shared" si="12"/>
        <v>-74%</v>
      </c>
      <c r="L193" s="9" t="str">
        <f t="shared" si="13"/>
        <v>?</v>
      </c>
      <c r="M193" s="9">
        <f t="shared" si="14"/>
        <v>-0.73999999999999988</v>
      </c>
      <c r="N193" s="4">
        <f t="shared" si="15"/>
        <v>-1</v>
      </c>
      <c r="O193" s="5" t="str">
        <f t="shared" si="16"/>
        <v>Silvia (Río Cuarto, Córdoba): Fibertel 3 / ?. Medido: 0,78 / 0,25. Diferencia: -74% / ?</v>
      </c>
      <c r="P193" s="5" t="str">
        <f t="shared" si="17"/>
        <v>Río Cuarto, Córdoba, Argentina</v>
      </c>
      <c r="Q193" s="6"/>
      <c r="R193" s="6"/>
      <c r="S193" s="6"/>
      <c r="T193" s="6"/>
      <c r="U193" s="6"/>
      <c r="V193" s="6"/>
      <c r="W193" s="6"/>
      <c r="X193" s="6"/>
    </row>
    <row r="194" spans="1:24" ht="15.75" customHeight="1" x14ac:dyDescent="0.2">
      <c r="A194" s="10">
        <v>40430</v>
      </c>
      <c r="B194" s="7" t="s">
        <v>10</v>
      </c>
      <c r="C194" s="7" t="s">
        <v>445</v>
      </c>
      <c r="D194" s="7" t="s">
        <v>35</v>
      </c>
      <c r="E194" s="7" t="s">
        <v>177</v>
      </c>
      <c r="F194" s="7">
        <v>1</v>
      </c>
      <c r="G194" s="7" t="s">
        <v>21</v>
      </c>
      <c r="H194" s="43">
        <v>0.79</v>
      </c>
      <c r="I194" s="7">
        <v>0.19</v>
      </c>
      <c r="J194" s="7" t="s">
        <v>404</v>
      </c>
      <c r="K194" s="9" t="str">
        <f t="shared" ref="K194:K257" si="18">IFERROR(TEXT(((H194-F194)/F194),"#%"),"?")</f>
        <v>-21%</v>
      </c>
      <c r="L194" s="9" t="str">
        <f t="shared" ref="L194:L257" si="19">IFERROR(TEXT(((I194-G194)/G194),"#%"),"?")</f>
        <v>?</v>
      </c>
      <c r="M194" s="9">
        <f t="shared" ref="M194:M257" si="20">(H194-F194)/F194</f>
        <v>-0.20999999999999996</v>
      </c>
      <c r="N194" s="4">
        <f t="shared" ref="N194:N257" si="21">IF((M194&lt;-0.33),-1,IF((M194&lt;0),0,1))</f>
        <v>0</v>
      </c>
      <c r="O194" s="5" t="str">
        <f t="shared" ref="O194:O257" si="22">(((((((((((((((((B194&amp;" (")&amp;D194)&amp;", ")&amp;C194)&amp;"): ")&amp;E194)&amp;" ")&amp;F194)&amp;" / ")&amp;G194)&amp;". Medido: ")&amp;H194)&amp;" / ")&amp;I194)&amp;". Diferencia: ")&amp;K194)&amp;" / ")&amp;L194</f>
        <v>Alasam (Villa María, Córdoba): Arnet 1 / ?. Medido: 0,79 / 0,19. Diferencia: -21% / ?</v>
      </c>
      <c r="P194" s="5" t="str">
        <f t="shared" ref="P194:P257" si="23">(((D194&amp;", ")&amp;C194)&amp;", ")&amp;J194</f>
        <v>Villa María, Córdoba, Argentina</v>
      </c>
      <c r="Q194" s="6"/>
      <c r="R194" s="6"/>
      <c r="S194" s="6"/>
      <c r="T194" s="6"/>
      <c r="U194" s="6"/>
      <c r="V194" s="6"/>
      <c r="W194" s="6"/>
      <c r="X194" s="6"/>
    </row>
    <row r="195" spans="1:24" ht="15.75" customHeight="1" x14ac:dyDescent="0.2">
      <c r="A195" s="10">
        <v>40430</v>
      </c>
      <c r="B195" s="7" t="s">
        <v>329</v>
      </c>
      <c r="C195" s="7" t="s">
        <v>445</v>
      </c>
      <c r="D195" s="7" t="s">
        <v>264</v>
      </c>
      <c r="E195" s="7" t="s">
        <v>54</v>
      </c>
      <c r="F195" s="7">
        <v>1</v>
      </c>
      <c r="G195" s="7">
        <v>0.128</v>
      </c>
      <c r="H195" s="43">
        <v>0.82</v>
      </c>
      <c r="I195" s="7">
        <v>0.2</v>
      </c>
      <c r="J195" s="7" t="s">
        <v>404</v>
      </c>
      <c r="K195" s="9" t="str">
        <f t="shared" si="18"/>
        <v>-18%</v>
      </c>
      <c r="L195" s="9" t="str">
        <f t="shared" si="19"/>
        <v>56%</v>
      </c>
      <c r="M195" s="9">
        <f t="shared" si="20"/>
        <v>-0.18000000000000005</v>
      </c>
      <c r="N195" s="4">
        <f t="shared" si="21"/>
        <v>0</v>
      </c>
      <c r="O195" s="5" t="str">
        <f t="shared" si="22"/>
        <v>Anselmo W (Villa Adela, Córdoba): Uol Sinectis 1 / 0,128. Medido: 0,82 / 0,2. Diferencia: -18% / 56%</v>
      </c>
      <c r="P195" s="5" t="str">
        <f t="shared" si="23"/>
        <v>Villa Adela, Córdoba, Argentina</v>
      </c>
      <c r="Q195" s="6"/>
      <c r="R195" s="6"/>
      <c r="S195" s="6"/>
      <c r="T195" s="6"/>
      <c r="U195" s="6"/>
      <c r="V195" s="6"/>
      <c r="W195" s="6"/>
      <c r="X195" s="6"/>
    </row>
    <row r="196" spans="1:24" ht="15.75" customHeight="1" x14ac:dyDescent="0.2">
      <c r="A196" s="10">
        <v>40307</v>
      </c>
      <c r="B196" s="7" t="s">
        <v>56</v>
      </c>
      <c r="C196" s="7" t="s">
        <v>445</v>
      </c>
      <c r="D196" s="7" t="s">
        <v>386</v>
      </c>
      <c r="E196" s="7" t="s">
        <v>177</v>
      </c>
      <c r="F196" s="7">
        <v>1</v>
      </c>
      <c r="G196" s="7" t="s">
        <v>21</v>
      </c>
      <c r="H196" s="43">
        <v>0.85</v>
      </c>
      <c r="I196" s="7">
        <v>0.16</v>
      </c>
      <c r="J196" s="7" t="s">
        <v>404</v>
      </c>
      <c r="K196" s="9" t="str">
        <f t="shared" si="18"/>
        <v>-15%</v>
      </c>
      <c r="L196" s="9" t="str">
        <f t="shared" si="19"/>
        <v>?</v>
      </c>
      <c r="M196" s="9">
        <f t="shared" si="20"/>
        <v>-0.15000000000000002</v>
      </c>
      <c r="N196" s="4">
        <f t="shared" si="21"/>
        <v>0</v>
      </c>
      <c r="O196" s="5" t="str">
        <f t="shared" si="22"/>
        <v>Claudiña (Centro, Córdoba): Arnet 1 / ?. Medido: 0,85 / 0,16. Diferencia: -15% / ?</v>
      </c>
      <c r="P196" s="5" t="str">
        <f t="shared" si="23"/>
        <v>Centro, Córdoba, Argentina</v>
      </c>
      <c r="Q196" s="6"/>
      <c r="R196" s="6"/>
      <c r="S196" s="6"/>
      <c r="T196" s="6"/>
      <c r="U196" s="6"/>
      <c r="V196" s="6"/>
      <c r="W196" s="6"/>
      <c r="X196" s="6"/>
    </row>
    <row r="197" spans="1:24" ht="15.75" customHeight="1" x14ac:dyDescent="0.2">
      <c r="A197" s="10">
        <v>40187</v>
      </c>
      <c r="B197" s="7" t="s">
        <v>437</v>
      </c>
      <c r="C197" s="7" t="s">
        <v>445</v>
      </c>
      <c r="D197" s="7" t="s">
        <v>14</v>
      </c>
      <c r="E197" s="7" t="s">
        <v>177</v>
      </c>
      <c r="F197" s="8">
        <v>3</v>
      </c>
      <c r="G197" s="8" t="s">
        <v>21</v>
      </c>
      <c r="H197" s="43">
        <v>0.86</v>
      </c>
      <c r="I197" s="11">
        <v>0.19</v>
      </c>
      <c r="J197" s="7" t="s">
        <v>404</v>
      </c>
      <c r="K197" s="9" t="str">
        <f t="shared" si="18"/>
        <v>-71%</v>
      </c>
      <c r="L197" s="9" t="str">
        <f t="shared" si="19"/>
        <v>?</v>
      </c>
      <c r="M197" s="9">
        <f t="shared" si="20"/>
        <v>-0.71333333333333337</v>
      </c>
      <c r="N197" s="4">
        <f t="shared" si="21"/>
        <v>-1</v>
      </c>
      <c r="O197" s="5" t="str">
        <f t="shared" si="22"/>
        <v>Hugo (Capital, Córdoba): Arnet 3 / ?. Medido: 0,86 / 0,19. Diferencia: -71% / ?</v>
      </c>
      <c r="P197" s="5" t="str">
        <f t="shared" si="23"/>
        <v>Capital, Córdoba, Argentina</v>
      </c>
      <c r="Q197" s="6"/>
      <c r="R197" s="6"/>
      <c r="S197" s="6"/>
      <c r="T197" s="6"/>
      <c r="U197" s="6"/>
      <c r="V197" s="6"/>
      <c r="W197" s="6"/>
      <c r="X197" s="6"/>
    </row>
    <row r="198" spans="1:24" ht="15.75" customHeight="1" x14ac:dyDescent="0.2">
      <c r="A198" s="10">
        <v>40430</v>
      </c>
      <c r="B198" s="7" t="s">
        <v>98</v>
      </c>
      <c r="C198" s="7" t="s">
        <v>445</v>
      </c>
      <c r="D198" s="7" t="s">
        <v>345</v>
      </c>
      <c r="E198" s="7" t="s">
        <v>177</v>
      </c>
      <c r="F198" s="7">
        <v>1</v>
      </c>
      <c r="G198" s="7" t="s">
        <v>21</v>
      </c>
      <c r="H198" s="43">
        <v>0.87</v>
      </c>
      <c r="I198" s="7">
        <v>0.2</v>
      </c>
      <c r="J198" s="7" t="s">
        <v>404</v>
      </c>
      <c r="K198" s="9" t="str">
        <f t="shared" si="18"/>
        <v>-13%</v>
      </c>
      <c r="L198" s="9" t="str">
        <f t="shared" si="19"/>
        <v>?</v>
      </c>
      <c r="M198" s="9">
        <f t="shared" si="20"/>
        <v>-0.13</v>
      </c>
      <c r="N198" s="4">
        <f t="shared" si="21"/>
        <v>0</v>
      </c>
      <c r="O198" s="5" t="str">
        <f t="shared" si="22"/>
        <v>Carolina (Villa Nueva, Córdoba): Arnet 1 / ?. Medido: 0,87 / 0,2. Diferencia: -13% / ?</v>
      </c>
      <c r="P198" s="5" t="str">
        <f t="shared" si="23"/>
        <v>Villa Nueva, Córdoba, Argentina</v>
      </c>
      <c r="Q198" s="6"/>
      <c r="R198" s="6"/>
      <c r="S198" s="6"/>
      <c r="T198" s="6"/>
      <c r="U198" s="6"/>
      <c r="V198" s="6"/>
      <c r="W198" s="6"/>
      <c r="X198" s="6"/>
    </row>
    <row r="199" spans="1:24" ht="15.75" customHeight="1" x14ac:dyDescent="0.2">
      <c r="A199" s="10">
        <v>40430</v>
      </c>
      <c r="B199" s="7" t="s">
        <v>57</v>
      </c>
      <c r="C199" s="7" t="s">
        <v>445</v>
      </c>
      <c r="D199" s="7" t="s">
        <v>14</v>
      </c>
      <c r="E199" s="7" t="s">
        <v>177</v>
      </c>
      <c r="F199" s="8">
        <v>1</v>
      </c>
      <c r="G199" s="8" t="s">
        <v>21</v>
      </c>
      <c r="H199" s="43">
        <v>0.87</v>
      </c>
      <c r="I199" s="11">
        <v>0.16</v>
      </c>
      <c r="J199" s="7" t="s">
        <v>404</v>
      </c>
      <c r="K199" s="9" t="str">
        <f t="shared" si="18"/>
        <v>-13%</v>
      </c>
      <c r="L199" s="9" t="str">
        <f t="shared" si="19"/>
        <v>?</v>
      </c>
      <c r="M199" s="9">
        <f t="shared" si="20"/>
        <v>-0.13</v>
      </c>
      <c r="N199" s="4">
        <f t="shared" si="21"/>
        <v>0</v>
      </c>
      <c r="O199" s="5" t="str">
        <f t="shared" si="22"/>
        <v>Mario Farías (Capital, Córdoba): Arnet 1 / ?. Medido: 0,87 / 0,16. Diferencia: -13% / ?</v>
      </c>
      <c r="P199" s="5" t="str">
        <f t="shared" si="23"/>
        <v>Capital, Córdoba, Argentina</v>
      </c>
      <c r="Q199" s="6"/>
      <c r="R199" s="6"/>
      <c r="S199" s="6"/>
      <c r="T199" s="6"/>
      <c r="U199" s="6"/>
      <c r="V199" s="6"/>
      <c r="W199" s="6"/>
      <c r="X199" s="6"/>
    </row>
    <row r="200" spans="1:24" ht="15.75" customHeight="1" x14ac:dyDescent="0.2">
      <c r="A200" s="10">
        <v>40307</v>
      </c>
      <c r="B200" s="7" t="s">
        <v>437</v>
      </c>
      <c r="C200" s="7" t="s">
        <v>445</v>
      </c>
      <c r="D200" s="7" t="s">
        <v>445</v>
      </c>
      <c r="E200" s="7" t="s">
        <v>165</v>
      </c>
      <c r="F200" s="7">
        <v>3</v>
      </c>
      <c r="G200" s="7" t="s">
        <v>21</v>
      </c>
      <c r="H200" s="43">
        <v>0.88</v>
      </c>
      <c r="I200" s="7">
        <v>0.25</v>
      </c>
      <c r="J200" s="7" t="s">
        <v>404</v>
      </c>
      <c r="K200" s="9" t="str">
        <f t="shared" si="18"/>
        <v>-71%</v>
      </c>
      <c r="L200" s="9" t="str">
        <f t="shared" si="19"/>
        <v>?</v>
      </c>
      <c r="M200" s="9">
        <f t="shared" si="20"/>
        <v>-0.70666666666666667</v>
      </c>
      <c r="N200" s="4">
        <f t="shared" si="21"/>
        <v>-1</v>
      </c>
      <c r="O200" s="5" t="str">
        <f t="shared" si="22"/>
        <v>Hugo (Córdoba, Córdoba): Fibertel 3 / ?. Medido: 0,88 / 0,25. Diferencia: -71% / ?</v>
      </c>
      <c r="P200" s="5" t="str">
        <f t="shared" si="23"/>
        <v>Córdoba, Córdoba, Argentina</v>
      </c>
      <c r="Q200" s="6"/>
      <c r="R200" s="6"/>
      <c r="S200" s="6"/>
      <c r="T200" s="6"/>
      <c r="U200" s="6"/>
      <c r="V200" s="6"/>
      <c r="W200" s="6"/>
      <c r="X200" s="6"/>
    </row>
    <row r="201" spans="1:24" ht="15.75" customHeight="1" x14ac:dyDescent="0.2">
      <c r="A201" s="10">
        <v>40422</v>
      </c>
      <c r="B201" s="7" t="s">
        <v>55</v>
      </c>
      <c r="C201" s="7" t="s">
        <v>445</v>
      </c>
      <c r="D201" s="7" t="s">
        <v>292</v>
      </c>
      <c r="E201" s="7" t="s">
        <v>177</v>
      </c>
      <c r="F201" s="8">
        <v>1</v>
      </c>
      <c r="G201" s="8">
        <v>1</v>
      </c>
      <c r="H201" s="43">
        <v>1.01</v>
      </c>
      <c r="I201" s="11">
        <v>0.18</v>
      </c>
      <c r="J201" s="7" t="s">
        <v>404</v>
      </c>
      <c r="K201" s="9" t="str">
        <f t="shared" si="18"/>
        <v>1%</v>
      </c>
      <c r="L201" s="9" t="str">
        <f t="shared" si="19"/>
        <v>-82%</v>
      </c>
      <c r="M201" s="9">
        <f t="shared" si="20"/>
        <v>1.0000000000000009E-2</v>
      </c>
      <c r="N201" s="4">
        <f t="shared" si="21"/>
        <v>1</v>
      </c>
      <c r="O201" s="5" t="str">
        <f t="shared" si="22"/>
        <v>Andrés (Freyre, Córdoba): Arnet 1 / 1. Medido: 1,01 / 0,18. Diferencia: 1% / -82%</v>
      </c>
      <c r="P201" s="5" t="str">
        <f t="shared" si="23"/>
        <v>Freyre, Córdoba, Argentina</v>
      </c>
      <c r="Q201" s="6"/>
      <c r="R201" s="6"/>
      <c r="S201" s="6"/>
      <c r="T201" s="6"/>
      <c r="U201" s="6"/>
      <c r="V201" s="6"/>
      <c r="W201" s="6"/>
      <c r="X201" s="6"/>
    </row>
    <row r="202" spans="1:24" ht="15.75" customHeight="1" x14ac:dyDescent="0.2">
      <c r="A202" s="7"/>
      <c r="B202" s="7" t="s">
        <v>314</v>
      </c>
      <c r="C202" s="7" t="s">
        <v>445</v>
      </c>
      <c r="D202" s="7" t="s">
        <v>14</v>
      </c>
      <c r="E202" s="7" t="s">
        <v>165</v>
      </c>
      <c r="F202" s="7">
        <v>3</v>
      </c>
      <c r="G202" s="8" t="s">
        <v>21</v>
      </c>
      <c r="H202" s="43">
        <v>1.29</v>
      </c>
      <c r="I202" s="7">
        <v>0.25</v>
      </c>
      <c r="J202" s="7" t="s">
        <v>404</v>
      </c>
      <c r="K202" s="9" t="str">
        <f t="shared" si="18"/>
        <v>-57%</v>
      </c>
      <c r="L202" s="9" t="str">
        <f t="shared" si="19"/>
        <v>?</v>
      </c>
      <c r="M202" s="9">
        <f t="shared" si="20"/>
        <v>-0.56999999999999995</v>
      </c>
      <c r="N202" s="4">
        <f t="shared" si="21"/>
        <v>-1</v>
      </c>
      <c r="O202" s="5" t="str">
        <f t="shared" si="22"/>
        <v>Sergio (Capital, Córdoba): Fibertel 3 / ?. Medido: 1,29 / 0,25. Diferencia: -57% / ?</v>
      </c>
      <c r="P202" s="5" t="str">
        <f t="shared" si="23"/>
        <v>Capital, Córdoba, Argentina</v>
      </c>
      <c r="Q202" s="6"/>
      <c r="R202" s="6"/>
      <c r="S202" s="6"/>
      <c r="T202" s="6"/>
      <c r="U202" s="6"/>
      <c r="V202" s="6"/>
      <c r="W202" s="6"/>
      <c r="X202" s="6"/>
    </row>
    <row r="203" spans="1:24" ht="15.75" customHeight="1" x14ac:dyDescent="0.2">
      <c r="A203" s="10">
        <v>40218</v>
      </c>
      <c r="B203" s="7" t="s">
        <v>271</v>
      </c>
      <c r="C203" s="7" t="s">
        <v>445</v>
      </c>
      <c r="D203" s="7" t="s">
        <v>322</v>
      </c>
      <c r="E203" s="7" t="s">
        <v>177</v>
      </c>
      <c r="F203" s="8">
        <v>3</v>
      </c>
      <c r="G203" s="8" t="s">
        <v>21</v>
      </c>
      <c r="H203" s="43">
        <v>1.44</v>
      </c>
      <c r="I203" s="11">
        <v>0.15</v>
      </c>
      <c r="J203" s="7" t="s">
        <v>404</v>
      </c>
      <c r="K203" s="9" t="str">
        <f t="shared" si="18"/>
        <v>-52%</v>
      </c>
      <c r="L203" s="9" t="str">
        <f t="shared" si="19"/>
        <v>?</v>
      </c>
      <c r="M203" s="9">
        <f t="shared" si="20"/>
        <v>-0.52</v>
      </c>
      <c r="N203" s="4">
        <f t="shared" si="21"/>
        <v>-1</v>
      </c>
      <c r="O203" s="5" t="str">
        <f t="shared" si="22"/>
        <v>Xergio (Villa Carlos Paz, Córdoba): Arnet 3 / ?. Medido: 1,44 / 0,15. Diferencia: -52% / ?</v>
      </c>
      <c r="P203" s="5" t="str">
        <f t="shared" si="23"/>
        <v>Villa Carlos Paz, Córdoba, Argentina</v>
      </c>
      <c r="Q203" s="6"/>
      <c r="R203" s="6"/>
      <c r="S203" s="6"/>
      <c r="T203" s="6"/>
      <c r="U203" s="6"/>
      <c r="V203" s="6"/>
      <c r="W203" s="6"/>
      <c r="X203" s="6"/>
    </row>
    <row r="204" spans="1:24" ht="15.75" customHeight="1" x14ac:dyDescent="0.2">
      <c r="A204" s="10">
        <v>40187</v>
      </c>
      <c r="B204" s="7" t="s">
        <v>20</v>
      </c>
      <c r="C204" s="7" t="s">
        <v>445</v>
      </c>
      <c r="D204" s="7" t="s">
        <v>226</v>
      </c>
      <c r="E204" s="7" t="s">
        <v>165</v>
      </c>
      <c r="F204" s="8">
        <v>2</v>
      </c>
      <c r="G204" s="8" t="s">
        <v>21</v>
      </c>
      <c r="H204" s="43">
        <v>1.49</v>
      </c>
      <c r="I204" s="11">
        <v>0.25</v>
      </c>
      <c r="J204" s="7" t="s">
        <v>404</v>
      </c>
      <c r="K204" s="9" t="str">
        <f t="shared" si="18"/>
        <v>-26%</v>
      </c>
      <c r="L204" s="9" t="str">
        <f t="shared" si="19"/>
        <v>?</v>
      </c>
      <c r="M204" s="9">
        <f t="shared" si="20"/>
        <v>-0.255</v>
      </c>
      <c r="N204" s="4">
        <f t="shared" si="21"/>
        <v>0</v>
      </c>
      <c r="O204" s="5" t="str">
        <f t="shared" si="22"/>
        <v>Esteban (Maipú, Córdoba): Fibertel 2 / ?. Medido: 1,49 / 0,25. Diferencia: -26% / ?</v>
      </c>
      <c r="P204" s="5" t="str">
        <f t="shared" si="23"/>
        <v>Maipú, Córdoba, Argentina</v>
      </c>
      <c r="Q204" s="6"/>
      <c r="R204" s="6"/>
      <c r="S204" s="6"/>
      <c r="T204" s="6"/>
      <c r="U204" s="6"/>
      <c r="V204" s="6"/>
      <c r="W204" s="6"/>
      <c r="X204" s="6"/>
    </row>
    <row r="205" spans="1:24" ht="15.75" customHeight="1" x14ac:dyDescent="0.2">
      <c r="A205" s="10">
        <v>40187</v>
      </c>
      <c r="B205" s="7" t="s">
        <v>244</v>
      </c>
      <c r="C205" s="7" t="s">
        <v>445</v>
      </c>
      <c r="D205" s="7" t="s">
        <v>14</v>
      </c>
      <c r="E205" s="7" t="s">
        <v>165</v>
      </c>
      <c r="F205" s="8">
        <v>3</v>
      </c>
      <c r="G205" s="8">
        <v>0.25600000000000001</v>
      </c>
      <c r="H205" s="43">
        <v>1.55</v>
      </c>
      <c r="I205" s="11">
        <v>0.25</v>
      </c>
      <c r="J205" s="7" t="s">
        <v>404</v>
      </c>
      <c r="K205" s="9" t="str">
        <f t="shared" si="18"/>
        <v>-48%</v>
      </c>
      <c r="L205" s="9" t="str">
        <f t="shared" si="19"/>
        <v>-2%</v>
      </c>
      <c r="M205" s="9">
        <f t="shared" si="20"/>
        <v>-0.48333333333333334</v>
      </c>
      <c r="N205" s="4">
        <f t="shared" si="21"/>
        <v>-1</v>
      </c>
      <c r="O205" s="5" t="str">
        <f t="shared" si="22"/>
        <v>Daniel Muñoz (Capital, Córdoba): Fibertel 3 / 0,256. Medido: 1,55 / 0,25. Diferencia: -48% / -2%</v>
      </c>
      <c r="P205" s="5" t="str">
        <f t="shared" si="23"/>
        <v>Capital, Córdoba, Argentina</v>
      </c>
      <c r="Q205" s="6"/>
      <c r="R205" s="6"/>
      <c r="S205" s="6"/>
      <c r="T205" s="6"/>
      <c r="U205" s="6"/>
      <c r="V205" s="6"/>
      <c r="W205" s="6"/>
      <c r="X205" s="6"/>
    </row>
    <row r="206" spans="1:24" ht="15.75" customHeight="1" x14ac:dyDescent="0.2">
      <c r="A206" s="10">
        <v>40187</v>
      </c>
      <c r="B206" s="7" t="s">
        <v>419</v>
      </c>
      <c r="C206" s="7" t="s">
        <v>445</v>
      </c>
      <c r="D206" s="7" t="s">
        <v>14</v>
      </c>
      <c r="E206" s="7" t="s">
        <v>165</v>
      </c>
      <c r="F206" s="8">
        <v>2</v>
      </c>
      <c r="G206" s="8" t="s">
        <v>21</v>
      </c>
      <c r="H206" s="43">
        <v>1.68</v>
      </c>
      <c r="I206" s="11">
        <v>0.25</v>
      </c>
      <c r="J206" s="7" t="s">
        <v>404</v>
      </c>
      <c r="K206" s="9" t="str">
        <f t="shared" si="18"/>
        <v>-16%</v>
      </c>
      <c r="L206" s="9" t="str">
        <f t="shared" si="19"/>
        <v>?</v>
      </c>
      <c r="M206" s="9">
        <f t="shared" si="20"/>
        <v>-0.16000000000000003</v>
      </c>
      <c r="N206" s="4">
        <f t="shared" si="21"/>
        <v>0</v>
      </c>
      <c r="O206" s="5" t="str">
        <f t="shared" si="22"/>
        <v>Madrugado (Capital, Córdoba): Fibertel 2 / ?. Medido: 1,68 / 0,25. Diferencia: -16% / ?</v>
      </c>
      <c r="P206" s="5" t="str">
        <f t="shared" si="23"/>
        <v>Capital, Córdoba, Argentina</v>
      </c>
      <c r="Q206" s="6"/>
      <c r="R206" s="6"/>
      <c r="S206" s="6"/>
      <c r="T206" s="6"/>
      <c r="U206" s="6"/>
      <c r="V206" s="6"/>
      <c r="W206" s="6"/>
      <c r="X206" s="6"/>
    </row>
    <row r="207" spans="1:24" ht="15.75" customHeight="1" x14ac:dyDescent="0.2">
      <c r="A207" s="10">
        <v>40187</v>
      </c>
      <c r="B207" s="7" t="s">
        <v>287</v>
      </c>
      <c r="C207" s="7" t="s">
        <v>445</v>
      </c>
      <c r="D207" s="7" t="s">
        <v>440</v>
      </c>
      <c r="E207" s="7" t="s">
        <v>165</v>
      </c>
      <c r="F207" s="8">
        <v>3</v>
      </c>
      <c r="G207" s="8" t="s">
        <v>21</v>
      </c>
      <c r="H207" s="43">
        <v>1.85</v>
      </c>
      <c r="I207" s="11">
        <v>0.24</v>
      </c>
      <c r="J207" s="7" t="s">
        <v>404</v>
      </c>
      <c r="K207" s="9" t="str">
        <f t="shared" si="18"/>
        <v>-38%</v>
      </c>
      <c r="L207" s="9" t="str">
        <f t="shared" si="19"/>
        <v>?</v>
      </c>
      <c r="M207" s="9">
        <f t="shared" si="20"/>
        <v>-0.3833333333333333</v>
      </c>
      <c r="N207" s="4">
        <f t="shared" si="21"/>
        <v>-1</v>
      </c>
      <c r="O207" s="5" t="str">
        <f t="shared" si="22"/>
        <v>Daniel Alvarez (Nueva Córdoba, Córdoba): Fibertel 3 / ?. Medido: 1,85 / 0,24. Diferencia: -38% / ?</v>
      </c>
      <c r="P207" s="5" t="str">
        <f t="shared" si="23"/>
        <v>Nueva Córdoba, Córdoba, Argentina</v>
      </c>
      <c r="Q207" s="6"/>
      <c r="R207" s="6"/>
      <c r="S207" s="6"/>
      <c r="T207" s="6"/>
      <c r="U207" s="6"/>
      <c r="V207" s="6"/>
      <c r="W207" s="6"/>
      <c r="X207" s="6"/>
    </row>
    <row r="208" spans="1:24" ht="15.75" customHeight="1" x14ac:dyDescent="0.2">
      <c r="A208" s="10">
        <v>40420</v>
      </c>
      <c r="B208" s="7" t="s">
        <v>286</v>
      </c>
      <c r="C208" s="7" t="s">
        <v>445</v>
      </c>
      <c r="D208" s="7" t="s">
        <v>14</v>
      </c>
      <c r="E208" s="7" t="s">
        <v>165</v>
      </c>
      <c r="F208" s="8">
        <v>2</v>
      </c>
      <c r="G208" s="8">
        <v>0.25600000000000001</v>
      </c>
      <c r="H208" s="43">
        <v>1.91</v>
      </c>
      <c r="I208" s="11">
        <v>0.25</v>
      </c>
      <c r="J208" s="7" t="s">
        <v>404</v>
      </c>
      <c r="K208" s="9" t="str">
        <f t="shared" si="18"/>
        <v>-5%</v>
      </c>
      <c r="L208" s="9" t="str">
        <f t="shared" si="19"/>
        <v>-2%</v>
      </c>
      <c r="M208" s="9">
        <f t="shared" si="20"/>
        <v>-4.500000000000004E-2</v>
      </c>
      <c r="N208" s="4">
        <f t="shared" si="21"/>
        <v>0</v>
      </c>
      <c r="O208" s="5" t="str">
        <f t="shared" si="22"/>
        <v>Patricio (Capital, Córdoba): Fibertel 2 / 0,256. Medido: 1,91 / 0,25. Diferencia: -5% / -2%</v>
      </c>
      <c r="P208" s="5" t="str">
        <f t="shared" si="23"/>
        <v>Capital, Córdoba, Argentina</v>
      </c>
      <c r="Q208" s="6"/>
      <c r="R208" s="6"/>
      <c r="S208" s="6"/>
      <c r="T208" s="6"/>
      <c r="U208" s="6"/>
      <c r="V208" s="6"/>
      <c r="W208" s="6"/>
      <c r="X208" s="6"/>
    </row>
    <row r="209" spans="1:24" ht="15.75" customHeight="1" x14ac:dyDescent="0.2">
      <c r="A209" s="10">
        <v>40368</v>
      </c>
      <c r="B209" s="7" t="s">
        <v>218</v>
      </c>
      <c r="C209" s="7" t="s">
        <v>445</v>
      </c>
      <c r="D209" s="7" t="s">
        <v>388</v>
      </c>
      <c r="E209" s="7" t="s">
        <v>177</v>
      </c>
      <c r="F209" s="7">
        <v>3</v>
      </c>
      <c r="G209" s="7" t="s">
        <v>21</v>
      </c>
      <c r="H209" s="43">
        <v>2.12</v>
      </c>
      <c r="I209" s="7">
        <v>0.19</v>
      </c>
      <c r="J209" s="7" t="s">
        <v>404</v>
      </c>
      <c r="K209" s="9" t="str">
        <f t="shared" si="18"/>
        <v>-29%</v>
      </c>
      <c r="L209" s="9" t="str">
        <f t="shared" si="19"/>
        <v>?</v>
      </c>
      <c r="M209" s="9">
        <f t="shared" si="20"/>
        <v>-0.29333333333333328</v>
      </c>
      <c r="N209" s="4">
        <f t="shared" si="21"/>
        <v>0</v>
      </c>
      <c r="O209" s="5" t="str">
        <f t="shared" si="22"/>
        <v>Xciclopex (Capital Cofico, Córdoba): Arnet 3 / ?. Medido: 2,12 / 0,19. Diferencia: -29% / ?</v>
      </c>
      <c r="P209" s="5" t="str">
        <f t="shared" si="23"/>
        <v>Capital Cofico, Córdoba, Argentina</v>
      </c>
      <c r="Q209" s="6"/>
      <c r="R209" s="6"/>
      <c r="S209" s="6"/>
      <c r="T209" s="6"/>
      <c r="U209" s="6"/>
      <c r="V209" s="6"/>
      <c r="W209" s="6"/>
      <c r="X209" s="6"/>
    </row>
    <row r="210" spans="1:24" ht="15.75" customHeight="1" x14ac:dyDescent="0.2">
      <c r="A210" s="10">
        <v>40187</v>
      </c>
      <c r="B210" s="7" t="s">
        <v>117</v>
      </c>
      <c r="C210" s="7" t="s">
        <v>445</v>
      </c>
      <c r="D210" s="7" t="s">
        <v>310</v>
      </c>
      <c r="E210" s="7" t="s">
        <v>165</v>
      </c>
      <c r="F210" s="8">
        <v>3</v>
      </c>
      <c r="G210" s="8">
        <v>384</v>
      </c>
      <c r="H210" s="43">
        <v>2.2599999999999998</v>
      </c>
      <c r="I210" s="11">
        <v>0.25</v>
      </c>
      <c r="J210" s="7" t="s">
        <v>404</v>
      </c>
      <c r="K210" s="9" t="str">
        <f t="shared" si="18"/>
        <v>-25%</v>
      </c>
      <c r="L210" s="9" t="str">
        <f t="shared" si="19"/>
        <v>-100%</v>
      </c>
      <c r="M210" s="9">
        <f t="shared" si="20"/>
        <v>-0.24666666666666673</v>
      </c>
      <c r="N210" s="4">
        <f t="shared" si="21"/>
        <v>0</v>
      </c>
      <c r="O210" s="5" t="str">
        <f t="shared" si="22"/>
        <v>Yotoo (Bell Ville, Córdoba): Fibertel 3 / 384. Medido: 2,26 / 0,25. Diferencia: -25% / -100%</v>
      </c>
      <c r="P210" s="5" t="str">
        <f t="shared" si="23"/>
        <v>Bell Ville, Córdoba, Argentina</v>
      </c>
      <c r="Q210" s="6"/>
      <c r="R210" s="6"/>
      <c r="S210" s="6"/>
      <c r="T210" s="6"/>
      <c r="U210" s="6"/>
      <c r="V210" s="6"/>
      <c r="W210" s="6"/>
      <c r="X210" s="6"/>
    </row>
    <row r="211" spans="1:24" ht="15.75" customHeight="1" x14ac:dyDescent="0.2">
      <c r="A211" s="7"/>
      <c r="B211" s="7" t="s">
        <v>183</v>
      </c>
      <c r="C211" s="7" t="s">
        <v>445</v>
      </c>
      <c r="D211" s="7" t="s">
        <v>14</v>
      </c>
      <c r="E211" s="7" t="s">
        <v>165</v>
      </c>
      <c r="F211" s="7">
        <v>3</v>
      </c>
      <c r="G211" s="7">
        <v>0.25600000000000001</v>
      </c>
      <c r="H211" s="43">
        <v>2.27</v>
      </c>
      <c r="I211" s="7">
        <v>0.21</v>
      </c>
      <c r="J211" s="7" t="s">
        <v>404</v>
      </c>
      <c r="K211" s="9" t="str">
        <f t="shared" si="18"/>
        <v>-24%</v>
      </c>
      <c r="L211" s="9" t="str">
        <f t="shared" si="19"/>
        <v>-18%</v>
      </c>
      <c r="M211" s="9">
        <f t="shared" si="20"/>
        <v>-0.24333333333333332</v>
      </c>
      <c r="N211" s="4">
        <f t="shared" si="21"/>
        <v>0</v>
      </c>
      <c r="O211" s="5" t="str">
        <f t="shared" si="22"/>
        <v>Gerardo (Capital, Córdoba): Fibertel 3 / 0,256. Medido: 2,27 / 0,21. Diferencia: -24% / -18%</v>
      </c>
      <c r="P211" s="5" t="str">
        <f t="shared" si="23"/>
        <v>Capital, Córdoba, Argentina</v>
      </c>
      <c r="Q211" s="6"/>
      <c r="R211" s="6"/>
      <c r="S211" s="6"/>
      <c r="T211" s="6"/>
      <c r="U211" s="6"/>
      <c r="V211" s="6"/>
      <c r="W211" s="6"/>
      <c r="X211" s="6"/>
    </row>
    <row r="212" spans="1:24" ht="15.75" customHeight="1" x14ac:dyDescent="0.2">
      <c r="A212" s="10">
        <v>40307</v>
      </c>
      <c r="B212" s="7" t="s">
        <v>428</v>
      </c>
      <c r="C212" s="7" t="s">
        <v>445</v>
      </c>
      <c r="D212" s="7" t="s">
        <v>14</v>
      </c>
      <c r="E212" s="7" t="s">
        <v>177</v>
      </c>
      <c r="F212" s="7">
        <v>3</v>
      </c>
      <c r="G212" s="7" t="s">
        <v>21</v>
      </c>
      <c r="H212" s="43">
        <v>2.29</v>
      </c>
      <c r="I212" s="7">
        <v>0.25</v>
      </c>
      <c r="J212" s="7" t="s">
        <v>404</v>
      </c>
      <c r="K212" s="9" t="str">
        <f t="shared" si="18"/>
        <v>-24%</v>
      </c>
      <c r="L212" s="9" t="str">
        <f t="shared" si="19"/>
        <v>?</v>
      </c>
      <c r="M212" s="9">
        <f t="shared" si="20"/>
        <v>-0.23666666666666666</v>
      </c>
      <c r="N212" s="4">
        <f t="shared" si="21"/>
        <v>0</v>
      </c>
      <c r="O212" s="5" t="str">
        <f t="shared" si="22"/>
        <v>Segio (Capital, Córdoba): Arnet 3 / ?. Medido: 2,29 / 0,25. Diferencia: -24% / ?</v>
      </c>
      <c r="P212" s="5" t="str">
        <f t="shared" si="23"/>
        <v>Capital, Córdoba, Argentina</v>
      </c>
      <c r="Q212" s="6"/>
      <c r="R212" s="6"/>
      <c r="S212" s="6"/>
      <c r="T212" s="6"/>
      <c r="U212" s="6"/>
      <c r="V212" s="6"/>
      <c r="W212" s="6"/>
      <c r="X212" s="6"/>
    </row>
    <row r="213" spans="1:24" ht="15.75" customHeight="1" x14ac:dyDescent="0.2">
      <c r="A213" s="7"/>
      <c r="B213" s="7" t="s">
        <v>108</v>
      </c>
      <c r="C213" s="7" t="s">
        <v>445</v>
      </c>
      <c r="D213" s="7" t="s">
        <v>161</v>
      </c>
      <c r="E213" s="7" t="s">
        <v>177</v>
      </c>
      <c r="F213" s="7">
        <v>3</v>
      </c>
      <c r="G213" s="8" t="s">
        <v>21</v>
      </c>
      <c r="H213" s="43">
        <v>2.3199999999999998</v>
      </c>
      <c r="I213" s="7">
        <v>0.19</v>
      </c>
      <c r="J213" s="7" t="s">
        <v>404</v>
      </c>
      <c r="K213" s="9" t="str">
        <f t="shared" si="18"/>
        <v>-23%</v>
      </c>
      <c r="L213" s="9" t="str">
        <f t="shared" si="19"/>
        <v>?</v>
      </c>
      <c r="M213" s="9">
        <f t="shared" si="20"/>
        <v>-0.22666666666666671</v>
      </c>
      <c r="N213" s="4">
        <f t="shared" si="21"/>
        <v>0</v>
      </c>
      <c r="O213" s="5" t="str">
        <f t="shared" si="22"/>
        <v>Ismael (Santa Rosa de Calamuchito, Córdoba): Arnet 3 / ?. Medido: 2,32 / 0,19. Diferencia: -23% / ?</v>
      </c>
      <c r="P213" s="5" t="str">
        <f t="shared" si="23"/>
        <v>Santa Rosa de Calamuchito, Córdoba, Argentina</v>
      </c>
      <c r="Q213" s="6"/>
      <c r="R213" s="6"/>
      <c r="S213" s="6"/>
      <c r="T213" s="6"/>
      <c r="U213" s="6"/>
      <c r="V213" s="6"/>
      <c r="W213" s="6"/>
      <c r="X213" s="6"/>
    </row>
    <row r="214" spans="1:24" ht="15.75" customHeight="1" x14ac:dyDescent="0.2">
      <c r="A214" s="10">
        <v>40187</v>
      </c>
      <c r="B214" s="7" t="s">
        <v>81</v>
      </c>
      <c r="C214" s="7" t="s">
        <v>445</v>
      </c>
      <c r="D214" s="7" t="s">
        <v>366</v>
      </c>
      <c r="E214" s="7" t="s">
        <v>177</v>
      </c>
      <c r="F214" s="8">
        <v>3</v>
      </c>
      <c r="G214" s="8">
        <v>0.25600000000000001</v>
      </c>
      <c r="H214" s="43">
        <v>2.4500000000000002</v>
      </c>
      <c r="I214" s="11">
        <v>0.2</v>
      </c>
      <c r="J214" s="7" t="s">
        <v>404</v>
      </c>
      <c r="K214" s="9" t="str">
        <f t="shared" si="18"/>
        <v>-18%</v>
      </c>
      <c r="L214" s="9" t="str">
        <f t="shared" si="19"/>
        <v>-22%</v>
      </c>
      <c r="M214" s="9">
        <f t="shared" si="20"/>
        <v>-0.18333333333333326</v>
      </c>
      <c r="N214" s="4">
        <f t="shared" si="21"/>
        <v>0</v>
      </c>
      <c r="O214" s="5" t="str">
        <f t="shared" si="22"/>
        <v>Fgg (Alta Gracia, Córdoba): Arnet 3 / 0,256. Medido: 2,45 / 0,2. Diferencia: -18% / -22%</v>
      </c>
      <c r="P214" s="5" t="str">
        <f t="shared" si="23"/>
        <v>Alta Gracia, Córdoba, Argentina</v>
      </c>
      <c r="Q214" s="6"/>
      <c r="R214" s="6"/>
      <c r="S214" s="6"/>
      <c r="T214" s="6"/>
      <c r="U214" s="6"/>
      <c r="V214" s="6"/>
      <c r="W214" s="6"/>
      <c r="X214" s="6"/>
    </row>
    <row r="215" spans="1:24" ht="15.75" customHeight="1" x14ac:dyDescent="0.2">
      <c r="A215" s="10">
        <v>40368</v>
      </c>
      <c r="B215" s="7" t="s">
        <v>241</v>
      </c>
      <c r="C215" s="7" t="s">
        <v>445</v>
      </c>
      <c r="D215" s="7" t="s">
        <v>14</v>
      </c>
      <c r="E215" s="7" t="s">
        <v>177</v>
      </c>
      <c r="F215" s="7">
        <v>3</v>
      </c>
      <c r="G215" s="7" t="s">
        <v>21</v>
      </c>
      <c r="H215" s="43">
        <v>2.5</v>
      </c>
      <c r="I215" s="7">
        <v>0.2</v>
      </c>
      <c r="J215" s="7" t="s">
        <v>404</v>
      </c>
      <c r="K215" s="9" t="str">
        <f t="shared" si="18"/>
        <v>-17%</v>
      </c>
      <c r="L215" s="9" t="str">
        <f t="shared" si="19"/>
        <v>?</v>
      </c>
      <c r="M215" s="9">
        <f t="shared" si="20"/>
        <v>-0.16666666666666666</v>
      </c>
      <c r="N215" s="4">
        <f t="shared" si="21"/>
        <v>0</v>
      </c>
      <c r="O215" s="5" t="str">
        <f t="shared" si="22"/>
        <v>Marcelo (Capital, Córdoba): Arnet 3 / ?. Medido: 2,5 / 0,2. Diferencia: -17% / ?</v>
      </c>
      <c r="P215" s="5" t="str">
        <f t="shared" si="23"/>
        <v>Capital, Córdoba, Argentina</v>
      </c>
      <c r="Q215" s="6"/>
      <c r="R215" s="6"/>
      <c r="S215" s="6"/>
      <c r="T215" s="6"/>
      <c r="U215" s="6"/>
      <c r="V215" s="6"/>
      <c r="W215" s="6"/>
      <c r="X215" s="6"/>
    </row>
    <row r="216" spans="1:24" ht="15.75" customHeight="1" x14ac:dyDescent="0.2">
      <c r="A216" s="10">
        <v>40187</v>
      </c>
      <c r="B216" s="7" t="s">
        <v>152</v>
      </c>
      <c r="C216" s="7" t="s">
        <v>445</v>
      </c>
      <c r="D216" s="7" t="s">
        <v>157</v>
      </c>
      <c r="E216" s="7" t="s">
        <v>177</v>
      </c>
      <c r="F216" s="8">
        <v>3</v>
      </c>
      <c r="G216" s="8" t="s">
        <v>21</v>
      </c>
      <c r="H216" s="43">
        <v>2.5099999999999998</v>
      </c>
      <c r="I216" s="11">
        <v>0.11</v>
      </c>
      <c r="J216" s="7" t="s">
        <v>404</v>
      </c>
      <c r="K216" s="9" t="str">
        <f t="shared" si="18"/>
        <v>-16%</v>
      </c>
      <c r="L216" s="9" t="str">
        <f t="shared" si="19"/>
        <v>?</v>
      </c>
      <c r="M216" s="9">
        <f t="shared" si="20"/>
        <v>-0.16333333333333341</v>
      </c>
      <c r="N216" s="4">
        <f t="shared" si="21"/>
        <v>0</v>
      </c>
      <c r="O216" s="5" t="str">
        <f t="shared" si="22"/>
        <v>Arielitus (Río Cuarto, Córdoba): Arnet 3 / ?. Medido: 2,51 / 0,11. Diferencia: -16% / ?</v>
      </c>
      <c r="P216" s="5" t="str">
        <f t="shared" si="23"/>
        <v>Río Cuarto, Córdoba, Argentina</v>
      </c>
      <c r="Q216" s="6"/>
      <c r="R216" s="6"/>
      <c r="S216" s="6"/>
      <c r="T216" s="6"/>
      <c r="U216" s="6"/>
      <c r="V216" s="6"/>
      <c r="W216" s="6"/>
      <c r="X216" s="6"/>
    </row>
    <row r="217" spans="1:24" ht="15.75" customHeight="1" x14ac:dyDescent="0.2">
      <c r="A217" s="7"/>
      <c r="B217" s="7" t="s">
        <v>155</v>
      </c>
      <c r="C217" s="7" t="s">
        <v>445</v>
      </c>
      <c r="D217" s="7" t="s">
        <v>445</v>
      </c>
      <c r="E217" s="7" t="s">
        <v>165</v>
      </c>
      <c r="F217" s="7">
        <v>3</v>
      </c>
      <c r="G217" s="7">
        <v>0.25600000000000001</v>
      </c>
      <c r="H217" s="43">
        <v>2.54</v>
      </c>
      <c r="I217" s="7">
        <v>0.25</v>
      </c>
      <c r="J217" s="7" t="s">
        <v>404</v>
      </c>
      <c r="K217" s="9" t="str">
        <f t="shared" si="18"/>
        <v>-15%</v>
      </c>
      <c r="L217" s="9" t="str">
        <f t="shared" si="19"/>
        <v>-2%</v>
      </c>
      <c r="M217" s="9">
        <f t="shared" si="20"/>
        <v>-0.15333333333333332</v>
      </c>
      <c r="N217" s="4">
        <f t="shared" si="21"/>
        <v>0</v>
      </c>
      <c r="O217" s="5" t="str">
        <f t="shared" si="22"/>
        <v>Daniel (Córdoba, Córdoba): Fibertel 3 / 0,256. Medido: 2,54 / 0,25. Diferencia: -15% / -2%</v>
      </c>
      <c r="P217" s="5" t="str">
        <f t="shared" si="23"/>
        <v>Córdoba, Córdoba, Argentina</v>
      </c>
      <c r="Q217" s="6"/>
      <c r="R217" s="6"/>
      <c r="S217" s="6"/>
      <c r="T217" s="6"/>
      <c r="U217" s="6"/>
      <c r="V217" s="6"/>
      <c r="W217" s="6"/>
      <c r="X217" s="6"/>
    </row>
    <row r="218" spans="1:24" ht="15.75" customHeight="1" x14ac:dyDescent="0.2">
      <c r="A218" s="10">
        <v>40187</v>
      </c>
      <c r="B218" s="7" t="s">
        <v>430</v>
      </c>
      <c r="C218" s="7" t="s">
        <v>445</v>
      </c>
      <c r="D218" s="7" t="s">
        <v>35</v>
      </c>
      <c r="E218" s="7" t="s">
        <v>177</v>
      </c>
      <c r="F218" s="8">
        <v>5</v>
      </c>
      <c r="G218" s="8" t="s">
        <v>21</v>
      </c>
      <c r="H218" s="43">
        <v>2.61</v>
      </c>
      <c r="I218" s="11">
        <v>0.21</v>
      </c>
      <c r="J218" s="7" t="s">
        <v>404</v>
      </c>
      <c r="K218" s="9" t="str">
        <f t="shared" si="18"/>
        <v>-48%</v>
      </c>
      <c r="L218" s="9" t="str">
        <f t="shared" si="19"/>
        <v>?</v>
      </c>
      <c r="M218" s="9">
        <f t="shared" si="20"/>
        <v>-0.47800000000000004</v>
      </c>
      <c r="N218" s="4">
        <f t="shared" si="21"/>
        <v>-1</v>
      </c>
      <c r="O218" s="5" t="str">
        <f t="shared" si="22"/>
        <v>Calcaterra Luciano (Villa María, Córdoba): Arnet 5 / ?. Medido: 2,61 / 0,21. Diferencia: -48% / ?</v>
      </c>
      <c r="P218" s="5" t="str">
        <f t="shared" si="23"/>
        <v>Villa María, Córdoba, Argentina</v>
      </c>
      <c r="Q218" s="6"/>
      <c r="R218" s="6"/>
      <c r="S218" s="6"/>
      <c r="T218" s="6"/>
      <c r="U218" s="6"/>
      <c r="V218" s="6"/>
      <c r="W218" s="6"/>
      <c r="X218" s="6"/>
    </row>
    <row r="219" spans="1:24" ht="15.75" customHeight="1" x14ac:dyDescent="0.2">
      <c r="A219" s="10">
        <v>40187</v>
      </c>
      <c r="B219" s="7" t="s">
        <v>297</v>
      </c>
      <c r="C219" s="7" t="s">
        <v>445</v>
      </c>
      <c r="D219" s="7" t="s">
        <v>14</v>
      </c>
      <c r="E219" s="7" t="s">
        <v>177</v>
      </c>
      <c r="F219" s="8">
        <v>3</v>
      </c>
      <c r="G219" s="8">
        <v>0.25600000000000001</v>
      </c>
      <c r="H219" s="43">
        <v>2.62</v>
      </c>
      <c r="I219" s="11">
        <v>0.19</v>
      </c>
      <c r="J219" s="7" t="s">
        <v>404</v>
      </c>
      <c r="K219" s="9" t="str">
        <f t="shared" si="18"/>
        <v>-13%</v>
      </c>
      <c r="L219" s="9" t="str">
        <f t="shared" si="19"/>
        <v>-26%</v>
      </c>
      <c r="M219" s="9">
        <f t="shared" si="20"/>
        <v>-0.12666666666666662</v>
      </c>
      <c r="N219" s="4">
        <f t="shared" si="21"/>
        <v>0</v>
      </c>
      <c r="O219" s="5" t="str">
        <f t="shared" si="22"/>
        <v>Franco (Capital, Córdoba): Arnet 3 / 0,256. Medido: 2,62 / 0,19. Diferencia: -13% / -26%</v>
      </c>
      <c r="P219" s="5" t="str">
        <f t="shared" si="23"/>
        <v>Capital, Córdoba, Argentina</v>
      </c>
      <c r="Q219" s="6"/>
      <c r="R219" s="6"/>
      <c r="S219" s="6"/>
      <c r="T219" s="6"/>
      <c r="U219" s="6"/>
      <c r="V219" s="6"/>
      <c r="W219" s="6"/>
      <c r="X219" s="6"/>
    </row>
    <row r="220" spans="1:24" ht="15.75" customHeight="1" x14ac:dyDescent="0.2">
      <c r="A220" s="10">
        <v>40187</v>
      </c>
      <c r="B220" s="7" t="s">
        <v>181</v>
      </c>
      <c r="C220" s="7" t="s">
        <v>445</v>
      </c>
      <c r="D220" s="7" t="s">
        <v>14</v>
      </c>
      <c r="E220" s="7" t="s">
        <v>165</v>
      </c>
      <c r="F220" s="8">
        <v>3</v>
      </c>
      <c r="G220" s="8" t="s">
        <v>21</v>
      </c>
      <c r="H220" s="43">
        <v>2.67</v>
      </c>
      <c r="I220" s="11">
        <v>0.25</v>
      </c>
      <c r="J220" s="7" t="s">
        <v>404</v>
      </c>
      <c r="K220" s="9" t="str">
        <f t="shared" si="18"/>
        <v>-11%</v>
      </c>
      <c r="L220" s="9" t="str">
        <f t="shared" si="19"/>
        <v>?</v>
      </c>
      <c r="M220" s="9">
        <f t="shared" si="20"/>
        <v>-0.11000000000000003</v>
      </c>
      <c r="N220" s="4">
        <f t="shared" si="21"/>
        <v>0</v>
      </c>
      <c r="O220" s="5" t="str">
        <f t="shared" si="22"/>
        <v>Guillermo Libsfrant (Capital, Córdoba): Fibertel 3 / ?. Medido: 2,67 / 0,25. Diferencia: -11% / ?</v>
      </c>
      <c r="P220" s="5" t="str">
        <f t="shared" si="23"/>
        <v>Capital, Córdoba, Argentina</v>
      </c>
      <c r="Q220" s="6"/>
      <c r="R220" s="6"/>
      <c r="S220" s="6"/>
      <c r="T220" s="6"/>
      <c r="U220" s="6"/>
      <c r="V220" s="6"/>
      <c r="W220" s="6"/>
      <c r="X220" s="6"/>
    </row>
    <row r="221" spans="1:24" ht="15.75" customHeight="1" x14ac:dyDescent="0.2">
      <c r="A221" s="10">
        <v>40187</v>
      </c>
      <c r="B221" s="7" t="s">
        <v>127</v>
      </c>
      <c r="C221" s="7" t="s">
        <v>445</v>
      </c>
      <c r="D221" s="7" t="s">
        <v>14</v>
      </c>
      <c r="E221" s="7" t="s">
        <v>165</v>
      </c>
      <c r="F221" s="8">
        <v>3</v>
      </c>
      <c r="G221" s="8" t="s">
        <v>21</v>
      </c>
      <c r="H221" s="43">
        <v>2.74</v>
      </c>
      <c r="I221" s="11">
        <v>0.25</v>
      </c>
      <c r="J221" s="7" t="s">
        <v>404</v>
      </c>
      <c r="K221" s="9" t="str">
        <f t="shared" si="18"/>
        <v>-9%</v>
      </c>
      <c r="L221" s="9" t="str">
        <f t="shared" si="19"/>
        <v>?</v>
      </c>
      <c r="M221" s="9">
        <f t="shared" si="20"/>
        <v>-8.66666666666666E-2</v>
      </c>
      <c r="N221" s="4">
        <f t="shared" si="21"/>
        <v>0</v>
      </c>
      <c r="O221" s="5" t="str">
        <f t="shared" si="22"/>
        <v>Centu (Capital, Córdoba): Fibertel 3 / ?. Medido: 2,74 / 0,25. Diferencia: -9% / ?</v>
      </c>
      <c r="P221" s="5" t="str">
        <f t="shared" si="23"/>
        <v>Capital, Córdoba, Argentina</v>
      </c>
      <c r="Q221" s="6"/>
      <c r="R221" s="6"/>
      <c r="S221" s="6"/>
      <c r="T221" s="6"/>
      <c r="U221" s="6"/>
      <c r="V221" s="6"/>
      <c r="W221" s="6"/>
      <c r="X221" s="6"/>
    </row>
    <row r="222" spans="1:24" ht="15.75" customHeight="1" x14ac:dyDescent="0.2">
      <c r="A222" s="7"/>
      <c r="B222" s="7" t="s">
        <v>335</v>
      </c>
      <c r="C222" s="7" t="s">
        <v>445</v>
      </c>
      <c r="D222" s="7" t="s">
        <v>445</v>
      </c>
      <c r="E222" s="7" t="s">
        <v>165</v>
      </c>
      <c r="F222" s="7">
        <v>3</v>
      </c>
      <c r="G222" s="8" t="s">
        <v>21</v>
      </c>
      <c r="H222" s="43">
        <v>2.83</v>
      </c>
      <c r="I222" s="7">
        <v>0.21</v>
      </c>
      <c r="J222" s="7" t="s">
        <v>404</v>
      </c>
      <c r="K222" s="9" t="str">
        <f t="shared" si="18"/>
        <v>-6%</v>
      </c>
      <c r="L222" s="9" t="str">
        <f t="shared" si="19"/>
        <v>?</v>
      </c>
      <c r="M222" s="9">
        <f t="shared" si="20"/>
        <v>-5.6666666666666643E-2</v>
      </c>
      <c r="N222" s="4">
        <f t="shared" si="21"/>
        <v>0</v>
      </c>
      <c r="O222" s="5" t="str">
        <f t="shared" si="22"/>
        <v>Federico (Córdoba, Córdoba): Fibertel 3 / ?. Medido: 2,83 / 0,21. Diferencia: -6% / ?</v>
      </c>
      <c r="P222" s="5" t="str">
        <f t="shared" si="23"/>
        <v>Córdoba, Córdoba, Argentina</v>
      </c>
      <c r="Q222" s="6"/>
      <c r="R222" s="6"/>
      <c r="S222" s="6"/>
      <c r="T222" s="6"/>
      <c r="U222" s="6"/>
      <c r="V222" s="6"/>
      <c r="W222" s="6"/>
      <c r="X222" s="6"/>
    </row>
    <row r="223" spans="1:24" ht="15.75" customHeight="1" x14ac:dyDescent="0.2">
      <c r="A223" s="7"/>
      <c r="B223" s="7" t="s">
        <v>4</v>
      </c>
      <c r="C223" s="7" t="s">
        <v>445</v>
      </c>
      <c r="D223" s="7" t="s">
        <v>14</v>
      </c>
      <c r="E223" s="7" t="s">
        <v>165</v>
      </c>
      <c r="F223" s="7">
        <v>3</v>
      </c>
      <c r="G223" s="8" t="s">
        <v>21</v>
      </c>
      <c r="H223" s="43">
        <v>3.57</v>
      </c>
      <c r="I223" s="11">
        <v>0.25</v>
      </c>
      <c r="J223" s="7" t="s">
        <v>404</v>
      </c>
      <c r="K223" s="9" t="str">
        <f t="shared" si="18"/>
        <v>19%</v>
      </c>
      <c r="L223" s="9" t="str">
        <f t="shared" si="19"/>
        <v>?</v>
      </c>
      <c r="M223" s="9">
        <f t="shared" si="20"/>
        <v>0.18999999999999995</v>
      </c>
      <c r="N223" s="4">
        <f t="shared" si="21"/>
        <v>1</v>
      </c>
      <c r="O223" s="5" t="str">
        <f t="shared" si="22"/>
        <v>Nelson (Capital, Córdoba): Fibertel 3 / ?. Medido: 3,57 / 0,25. Diferencia: 19% / ?</v>
      </c>
      <c r="P223" s="5" t="str">
        <f t="shared" si="23"/>
        <v>Capital, Córdoba, Argentina</v>
      </c>
      <c r="Q223" s="6"/>
      <c r="R223" s="6"/>
      <c r="S223" s="6"/>
      <c r="T223" s="6"/>
      <c r="U223" s="6"/>
      <c r="V223" s="6"/>
      <c r="W223" s="6"/>
      <c r="X223" s="6"/>
    </row>
    <row r="224" spans="1:24" ht="15.75" customHeight="1" x14ac:dyDescent="0.2">
      <c r="A224" s="10">
        <v>40218</v>
      </c>
      <c r="B224" s="7" t="s">
        <v>111</v>
      </c>
      <c r="C224" s="7" t="s">
        <v>445</v>
      </c>
      <c r="D224" s="7" t="s">
        <v>137</v>
      </c>
      <c r="E224" s="7" t="s">
        <v>177</v>
      </c>
      <c r="F224" s="8">
        <v>5</v>
      </c>
      <c r="G224" s="8">
        <v>0.25600000000000001</v>
      </c>
      <c r="H224" s="43">
        <v>3.87</v>
      </c>
      <c r="I224" s="11">
        <v>0.21</v>
      </c>
      <c r="J224" s="7" t="s">
        <v>404</v>
      </c>
      <c r="K224" s="9" t="str">
        <f t="shared" si="18"/>
        <v>-23%</v>
      </c>
      <c r="L224" s="9" t="str">
        <f t="shared" si="19"/>
        <v>-18%</v>
      </c>
      <c r="M224" s="9">
        <f t="shared" si="20"/>
        <v>-0.22599999999999998</v>
      </c>
      <c r="N224" s="4">
        <f t="shared" si="21"/>
        <v>0</v>
      </c>
      <c r="O224" s="5" t="str">
        <f t="shared" si="22"/>
        <v>Julian (Riío Segundo, Córdoba): Arnet 5 / 0,256. Medido: 3,87 / 0,21. Diferencia: -23% / -18%</v>
      </c>
      <c r="P224" s="5" t="str">
        <f t="shared" si="23"/>
        <v>Riío Segundo, Córdoba, Argentina</v>
      </c>
      <c r="Q224" s="6"/>
      <c r="R224" s="6"/>
      <c r="S224" s="6"/>
      <c r="T224" s="6"/>
      <c r="U224" s="6"/>
      <c r="V224" s="6"/>
      <c r="W224" s="6"/>
      <c r="X224" s="6"/>
    </row>
    <row r="225" spans="1:24" ht="15.75" customHeight="1" x14ac:dyDescent="0.2">
      <c r="A225" s="10">
        <v>40460</v>
      </c>
      <c r="B225" s="7" t="s">
        <v>262</v>
      </c>
      <c r="C225" s="7" t="s">
        <v>70</v>
      </c>
      <c r="D225" s="7"/>
      <c r="E225" s="7" t="s">
        <v>177</v>
      </c>
      <c r="F225" s="8">
        <v>1</v>
      </c>
      <c r="G225" s="8">
        <v>0.25600000000000001</v>
      </c>
      <c r="H225" s="43">
        <v>0.19</v>
      </c>
      <c r="I225" s="11">
        <v>0.86</v>
      </c>
      <c r="J225" s="7" t="s">
        <v>404</v>
      </c>
      <c r="K225" s="9" t="str">
        <f t="shared" si="18"/>
        <v>-81%</v>
      </c>
      <c r="L225" s="9" t="str">
        <f t="shared" si="19"/>
        <v>236%</v>
      </c>
      <c r="M225" s="9">
        <f t="shared" si="20"/>
        <v>-0.81</v>
      </c>
      <c r="N225" s="4">
        <f t="shared" si="21"/>
        <v>-1</v>
      </c>
      <c r="O225" s="5" t="str">
        <f t="shared" si="22"/>
        <v>Gabriel (, Corrientes): Arnet 1 / 0,256. Medido: 0,19 / 0,86. Diferencia: -81% / 236%</v>
      </c>
      <c r="P225" s="5" t="str">
        <f t="shared" si="23"/>
        <v>, Corrientes, Argentina</v>
      </c>
      <c r="Q225" s="6"/>
      <c r="R225" s="6"/>
      <c r="S225" s="6"/>
      <c r="T225" s="6"/>
      <c r="U225" s="6"/>
      <c r="V225" s="6"/>
      <c r="W225" s="6"/>
      <c r="X225" s="6"/>
    </row>
    <row r="226" spans="1:24" ht="15.75" customHeight="1" x14ac:dyDescent="0.2">
      <c r="A226" s="10">
        <v>40421</v>
      </c>
      <c r="B226" s="7" t="s">
        <v>447</v>
      </c>
      <c r="C226" s="7" t="s">
        <v>70</v>
      </c>
      <c r="D226" s="7" t="s">
        <v>255</v>
      </c>
      <c r="E226" s="7" t="s">
        <v>247</v>
      </c>
      <c r="F226" s="8">
        <v>0.25600000000000001</v>
      </c>
      <c r="G226" s="8" t="s">
        <v>21</v>
      </c>
      <c r="H226" s="43">
        <v>0.26</v>
      </c>
      <c r="I226" s="11">
        <v>0.12</v>
      </c>
      <c r="J226" s="7" t="s">
        <v>404</v>
      </c>
      <c r="K226" s="9" t="str">
        <f t="shared" si="18"/>
        <v>2%</v>
      </c>
      <c r="L226" s="9" t="str">
        <f t="shared" si="19"/>
        <v>?</v>
      </c>
      <c r="M226" s="9">
        <f t="shared" si="20"/>
        <v>1.5625000000000014E-2</v>
      </c>
      <c r="N226" s="4">
        <f t="shared" si="21"/>
        <v>1</v>
      </c>
      <c r="O226" s="5" t="str">
        <f t="shared" si="22"/>
        <v>Juliosy (Bella Vista, Corrientes): Wifi 0,256 / ?. Medido: 0,26 / 0,12. Diferencia: 2% / ?</v>
      </c>
      <c r="P226" s="5" t="str">
        <f t="shared" si="23"/>
        <v>Bella Vista, Corrientes, Argentina</v>
      </c>
      <c r="Q226" s="6" t="s">
        <v>461</v>
      </c>
      <c r="R226" s="6"/>
      <c r="S226" s="6"/>
      <c r="T226" s="6"/>
      <c r="U226" s="6"/>
      <c r="V226" s="6"/>
      <c r="W226" s="6"/>
      <c r="X226" s="6"/>
    </row>
    <row r="227" spans="1:24" ht="15.75" customHeight="1" x14ac:dyDescent="0.2">
      <c r="A227" s="10">
        <v>40187</v>
      </c>
      <c r="B227" s="7" t="s">
        <v>42</v>
      </c>
      <c r="C227" s="7" t="s">
        <v>70</v>
      </c>
      <c r="D227" s="7" t="s">
        <v>70</v>
      </c>
      <c r="E227" s="7" t="s">
        <v>177</v>
      </c>
      <c r="F227" s="8">
        <v>3</v>
      </c>
      <c r="G227" s="8">
        <v>0.25600000000000001</v>
      </c>
      <c r="H227" s="43">
        <v>0.51</v>
      </c>
      <c r="I227" s="11">
        <v>0.19</v>
      </c>
      <c r="J227" s="7" t="s">
        <v>404</v>
      </c>
      <c r="K227" s="9" t="str">
        <f t="shared" si="18"/>
        <v>-83%</v>
      </c>
      <c r="L227" s="9" t="str">
        <f t="shared" si="19"/>
        <v>-26%</v>
      </c>
      <c r="M227" s="9">
        <f t="shared" si="20"/>
        <v>-0.83000000000000007</v>
      </c>
      <c r="N227" s="4">
        <f t="shared" si="21"/>
        <v>-1</v>
      </c>
      <c r="O227" s="5" t="str">
        <f t="shared" si="22"/>
        <v>Mauricio (Corrientes, Corrientes): Arnet 3 / 0,256. Medido: 0,51 / 0,19. Diferencia: -83% / -26%</v>
      </c>
      <c r="P227" s="5" t="str">
        <f t="shared" si="23"/>
        <v>Corrientes, Corrientes, Argentina</v>
      </c>
      <c r="Q227" s="6"/>
      <c r="R227" s="6"/>
      <c r="S227" s="6"/>
      <c r="T227" s="6"/>
      <c r="U227" s="6"/>
      <c r="V227" s="6"/>
      <c r="W227" s="6"/>
      <c r="X227" s="6"/>
    </row>
    <row r="228" spans="1:24" ht="15.75" customHeight="1" x14ac:dyDescent="0.2">
      <c r="A228" s="10">
        <v>40399</v>
      </c>
      <c r="B228" s="7" t="s">
        <v>352</v>
      </c>
      <c r="C228" s="7" t="s">
        <v>70</v>
      </c>
      <c r="D228" s="7" t="s">
        <v>14</v>
      </c>
      <c r="E228" s="7" t="s">
        <v>177</v>
      </c>
      <c r="F228" s="7">
        <v>1</v>
      </c>
      <c r="G228" s="7" t="s">
        <v>21</v>
      </c>
      <c r="H228" s="43">
        <v>0.87</v>
      </c>
      <c r="I228" s="7">
        <v>0.18</v>
      </c>
      <c r="J228" s="7" t="s">
        <v>404</v>
      </c>
      <c r="K228" s="9" t="str">
        <f t="shared" si="18"/>
        <v>-13%</v>
      </c>
      <c r="L228" s="9" t="str">
        <f t="shared" si="19"/>
        <v>?</v>
      </c>
      <c r="M228" s="9">
        <f t="shared" si="20"/>
        <v>-0.13</v>
      </c>
      <c r="N228" s="4">
        <f t="shared" si="21"/>
        <v>0</v>
      </c>
      <c r="O228" s="5" t="str">
        <f t="shared" si="22"/>
        <v>Raul (Capital, Corrientes): Arnet 1 / ?. Medido: 0,87 / 0,18. Diferencia: -13% / ?</v>
      </c>
      <c r="P228" s="5" t="str">
        <f t="shared" si="23"/>
        <v>Capital, Corrientes, Argentina</v>
      </c>
      <c r="Q228" s="6"/>
      <c r="R228" s="6"/>
      <c r="S228" s="6"/>
      <c r="T228" s="6"/>
      <c r="U228" s="6"/>
      <c r="V228" s="6"/>
      <c r="W228" s="6"/>
      <c r="X228" s="6"/>
    </row>
    <row r="229" spans="1:24" ht="15.75" customHeight="1" x14ac:dyDescent="0.2">
      <c r="A229" s="7"/>
      <c r="B229" s="7" t="s">
        <v>262</v>
      </c>
      <c r="C229" s="7" t="s">
        <v>70</v>
      </c>
      <c r="D229" s="7" t="s">
        <v>14</v>
      </c>
      <c r="E229" s="7" t="s">
        <v>177</v>
      </c>
      <c r="F229" s="7">
        <v>1</v>
      </c>
      <c r="G229" s="8" t="s">
        <v>21</v>
      </c>
      <c r="H229" s="43">
        <v>0.92</v>
      </c>
      <c r="I229" s="7">
        <v>0.15</v>
      </c>
      <c r="J229" s="7" t="s">
        <v>404</v>
      </c>
      <c r="K229" s="9" t="str">
        <f t="shared" si="18"/>
        <v>-8%</v>
      </c>
      <c r="L229" s="9" t="str">
        <f t="shared" si="19"/>
        <v>?</v>
      </c>
      <c r="M229" s="9">
        <f t="shared" si="20"/>
        <v>-7.999999999999996E-2</v>
      </c>
      <c r="N229" s="4">
        <f t="shared" si="21"/>
        <v>0</v>
      </c>
      <c r="O229" s="5" t="str">
        <f t="shared" si="22"/>
        <v>Gabriel (Capital, Corrientes): Arnet 1 / ?. Medido: 0,92 / 0,15. Diferencia: -8% / ?</v>
      </c>
      <c r="P229" s="5" t="str">
        <f t="shared" si="23"/>
        <v>Capital, Corrientes, Argentina</v>
      </c>
      <c r="Q229" s="6"/>
      <c r="R229" s="6"/>
      <c r="S229" s="6"/>
      <c r="T229" s="6"/>
      <c r="U229" s="6"/>
      <c r="V229" s="6"/>
      <c r="W229" s="6"/>
      <c r="X229" s="6"/>
    </row>
    <row r="230" spans="1:24" ht="15.75" customHeight="1" x14ac:dyDescent="0.2">
      <c r="A230" s="10">
        <v>40187</v>
      </c>
      <c r="B230" s="7" t="s">
        <v>222</v>
      </c>
      <c r="C230" s="7" t="s">
        <v>70</v>
      </c>
      <c r="D230" s="7" t="s">
        <v>14</v>
      </c>
      <c r="E230" s="7" t="s">
        <v>177</v>
      </c>
      <c r="F230" s="8">
        <v>3</v>
      </c>
      <c r="G230" s="8" t="s">
        <v>21</v>
      </c>
      <c r="H230" s="43">
        <v>1.69</v>
      </c>
      <c r="I230" s="11">
        <v>0.17</v>
      </c>
      <c r="J230" s="7" t="s">
        <v>404</v>
      </c>
      <c r="K230" s="9" t="str">
        <f t="shared" si="18"/>
        <v>-44%</v>
      </c>
      <c r="L230" s="9" t="str">
        <f t="shared" si="19"/>
        <v>?</v>
      </c>
      <c r="M230" s="9">
        <f t="shared" si="20"/>
        <v>-0.4366666666666667</v>
      </c>
      <c r="N230" s="4">
        <f t="shared" si="21"/>
        <v>-1</v>
      </c>
      <c r="O230" s="5" t="str">
        <f t="shared" si="22"/>
        <v>David Cantero (Capital, Corrientes): Arnet 3 / ?. Medido: 1,69 / 0,17. Diferencia: -44% / ?</v>
      </c>
      <c r="P230" s="5" t="str">
        <f t="shared" si="23"/>
        <v>Capital, Corrientes, Argentina</v>
      </c>
      <c r="Q230" s="6"/>
      <c r="R230" s="6"/>
      <c r="S230" s="6"/>
      <c r="T230" s="6"/>
      <c r="U230" s="6"/>
      <c r="V230" s="6"/>
      <c r="W230" s="6"/>
      <c r="X230" s="6"/>
    </row>
    <row r="231" spans="1:24" ht="15.75" customHeight="1" x14ac:dyDescent="0.2">
      <c r="A231" s="10">
        <v>40399</v>
      </c>
      <c r="B231" s="7" t="s">
        <v>92</v>
      </c>
      <c r="C231" s="7" t="s">
        <v>70</v>
      </c>
      <c r="D231" s="7" t="s">
        <v>317</v>
      </c>
      <c r="E231" s="7" t="s">
        <v>177</v>
      </c>
      <c r="F231" s="7">
        <v>3</v>
      </c>
      <c r="G231" s="7" t="s">
        <v>21</v>
      </c>
      <c r="H231" s="43">
        <v>2.41</v>
      </c>
      <c r="I231" s="7">
        <v>0.12</v>
      </c>
      <c r="J231" s="7" t="s">
        <v>404</v>
      </c>
      <c r="K231" s="9" t="str">
        <f t="shared" si="18"/>
        <v>-20%</v>
      </c>
      <c r="L231" s="9" t="str">
        <f t="shared" si="19"/>
        <v>?</v>
      </c>
      <c r="M231" s="9">
        <f t="shared" si="20"/>
        <v>-0.19666666666666663</v>
      </c>
      <c r="N231" s="4">
        <f t="shared" si="21"/>
        <v>0</v>
      </c>
      <c r="O231" s="5" t="str">
        <f t="shared" si="22"/>
        <v>Sebastian (Santo Tomé, Corrientes): Arnet 3 / ?. Medido: 2,41 / 0,12. Diferencia: -20% / ?</v>
      </c>
      <c r="P231" s="5" t="str">
        <f t="shared" si="23"/>
        <v>Santo Tomé, Corrientes, Argentina</v>
      </c>
      <c r="Q231" s="6"/>
      <c r="R231" s="6"/>
      <c r="S231" s="6"/>
      <c r="T231" s="6"/>
      <c r="U231" s="6"/>
      <c r="V231" s="6"/>
      <c r="W231" s="6"/>
      <c r="X231" s="6"/>
    </row>
    <row r="232" spans="1:24" ht="15.75" customHeight="1" x14ac:dyDescent="0.2">
      <c r="A232" s="10">
        <v>40460</v>
      </c>
      <c r="B232" s="7" t="s">
        <v>393</v>
      </c>
      <c r="C232" s="7" t="s">
        <v>204</v>
      </c>
      <c r="D232" s="7" t="s">
        <v>373</v>
      </c>
      <c r="E232" s="7" t="s">
        <v>367</v>
      </c>
      <c r="F232" s="8">
        <v>0.51200000000000001</v>
      </c>
      <c r="G232" s="8">
        <v>0.51</v>
      </c>
      <c r="H232" s="43">
        <v>0.42</v>
      </c>
      <c r="I232" s="11">
        <v>0.05</v>
      </c>
      <c r="J232" s="7" t="s">
        <v>404</v>
      </c>
      <c r="K232" s="9" t="str">
        <f t="shared" si="18"/>
        <v>-18%</v>
      </c>
      <c r="L232" s="9" t="str">
        <f t="shared" si="19"/>
        <v>-90%</v>
      </c>
      <c r="M232" s="9">
        <f t="shared" si="20"/>
        <v>-0.17968750000000006</v>
      </c>
      <c r="N232" s="4">
        <f t="shared" si="21"/>
        <v>0</v>
      </c>
      <c r="O232" s="5" t="str">
        <f t="shared" si="22"/>
        <v>Luis (Oro Verde, Entre Ríos): BM Soluciones 0,512 / 0,51. Medido: 0,42 / 0,05. Diferencia: -18% / -90%</v>
      </c>
      <c r="P232" s="5" t="str">
        <f t="shared" si="23"/>
        <v>Oro Verde, Entre Ríos, Argentina</v>
      </c>
      <c r="Q232" s="6" t="s">
        <v>461</v>
      </c>
      <c r="R232" s="6"/>
      <c r="S232" s="6"/>
      <c r="T232" s="6"/>
      <c r="U232" s="6"/>
      <c r="V232" s="6"/>
      <c r="W232" s="6"/>
      <c r="X232" s="6"/>
    </row>
    <row r="233" spans="1:24" ht="15.75" customHeight="1" x14ac:dyDescent="0.2">
      <c r="A233" s="10">
        <v>40187</v>
      </c>
      <c r="B233" s="7" t="s">
        <v>159</v>
      </c>
      <c r="C233" s="7" t="s">
        <v>204</v>
      </c>
      <c r="D233" s="7" t="s">
        <v>101</v>
      </c>
      <c r="E233" s="7" t="s">
        <v>177</v>
      </c>
      <c r="F233" s="8">
        <v>3</v>
      </c>
      <c r="G233" s="8" t="s">
        <v>21</v>
      </c>
      <c r="H233" s="43">
        <v>0.55000000000000004</v>
      </c>
      <c r="I233" s="11">
        <v>0.21</v>
      </c>
      <c r="J233" s="7" t="s">
        <v>404</v>
      </c>
      <c r="K233" s="9" t="str">
        <f t="shared" si="18"/>
        <v>-82%</v>
      </c>
      <c r="L233" s="9" t="str">
        <f t="shared" si="19"/>
        <v>?</v>
      </c>
      <c r="M233" s="9">
        <f t="shared" si="20"/>
        <v>-0.81666666666666676</v>
      </c>
      <c r="N233" s="4">
        <f t="shared" si="21"/>
        <v>-1</v>
      </c>
      <c r="O233" s="5" t="str">
        <f t="shared" si="22"/>
        <v>Jerato (Paraná, Entre Ríos): Arnet 3 / ?. Medido: 0,55 / 0,21. Diferencia: -82% / ?</v>
      </c>
      <c r="P233" s="5" t="str">
        <f t="shared" si="23"/>
        <v>Paraná, Entre Ríos, Argentina</v>
      </c>
      <c r="Q233" s="6"/>
      <c r="R233" s="6"/>
      <c r="S233" s="6"/>
      <c r="T233" s="6"/>
      <c r="U233" s="6"/>
      <c r="V233" s="6"/>
      <c r="W233" s="6"/>
      <c r="X233" s="6"/>
    </row>
    <row r="234" spans="1:24" ht="15.75" customHeight="1" x14ac:dyDescent="0.2">
      <c r="A234" s="7"/>
      <c r="B234" s="7" t="s">
        <v>179</v>
      </c>
      <c r="C234" s="7" t="s">
        <v>204</v>
      </c>
      <c r="D234" s="7" t="s">
        <v>254</v>
      </c>
      <c r="E234" s="7" t="s">
        <v>177</v>
      </c>
      <c r="F234" s="7">
        <v>1</v>
      </c>
      <c r="G234" s="8" t="s">
        <v>21</v>
      </c>
      <c r="H234" s="43">
        <v>0.6</v>
      </c>
      <c r="I234" s="7">
        <v>0.2</v>
      </c>
      <c r="J234" s="7" t="s">
        <v>404</v>
      </c>
      <c r="K234" s="9" t="str">
        <f t="shared" si="18"/>
        <v>-40%</v>
      </c>
      <c r="L234" s="9" t="str">
        <f t="shared" si="19"/>
        <v>?</v>
      </c>
      <c r="M234" s="9">
        <f t="shared" si="20"/>
        <v>-0.4</v>
      </c>
      <c r="N234" s="4">
        <f t="shared" si="21"/>
        <v>-1</v>
      </c>
      <c r="O234" s="5" t="str">
        <f t="shared" si="22"/>
        <v>Guri (Concepción del Uruguay, Entre Ríos): Arnet 1 / ?. Medido: 0,6 / 0,2. Diferencia: -40% / ?</v>
      </c>
      <c r="P234" s="5" t="str">
        <f t="shared" si="23"/>
        <v>Concepción del Uruguay, Entre Ríos, Argentina</v>
      </c>
      <c r="Q234" s="6"/>
      <c r="R234" s="6"/>
      <c r="S234" s="6"/>
      <c r="T234" s="6"/>
      <c r="U234" s="6"/>
      <c r="V234" s="6"/>
      <c r="W234" s="6"/>
      <c r="X234" s="6"/>
    </row>
    <row r="235" spans="1:24" ht="15.75" customHeight="1" x14ac:dyDescent="0.2">
      <c r="A235" s="10">
        <v>40187</v>
      </c>
      <c r="B235" s="7" t="s">
        <v>347</v>
      </c>
      <c r="C235" s="7" t="s">
        <v>204</v>
      </c>
      <c r="D235" s="7" t="s">
        <v>101</v>
      </c>
      <c r="E235" s="7" t="s">
        <v>177</v>
      </c>
      <c r="F235" s="8">
        <v>1</v>
      </c>
      <c r="G235" s="8" t="s">
        <v>21</v>
      </c>
      <c r="H235" s="43">
        <v>0.79</v>
      </c>
      <c r="I235" s="11">
        <v>0.2</v>
      </c>
      <c r="J235" s="7" t="s">
        <v>404</v>
      </c>
      <c r="K235" s="9" t="str">
        <f t="shared" si="18"/>
        <v>-21%</v>
      </c>
      <c r="L235" s="9" t="str">
        <f t="shared" si="19"/>
        <v>?</v>
      </c>
      <c r="M235" s="9">
        <f t="shared" si="20"/>
        <v>-0.20999999999999996</v>
      </c>
      <c r="N235" s="4">
        <f t="shared" si="21"/>
        <v>0</v>
      </c>
      <c r="O235" s="5" t="str">
        <f t="shared" si="22"/>
        <v>Mercedes (Paraná, Entre Ríos): Arnet 1 / ?. Medido: 0,79 / 0,2. Diferencia: -21% / ?</v>
      </c>
      <c r="P235" s="5" t="str">
        <f t="shared" si="23"/>
        <v>Paraná, Entre Ríos, Argentina</v>
      </c>
      <c r="Q235" s="6"/>
      <c r="R235" s="6"/>
      <c r="S235" s="6"/>
      <c r="T235" s="6"/>
      <c r="U235" s="6"/>
      <c r="V235" s="6"/>
      <c r="W235" s="6"/>
      <c r="X235" s="6"/>
    </row>
    <row r="236" spans="1:24" ht="15.75" customHeight="1" x14ac:dyDescent="0.2">
      <c r="A236" s="10">
        <v>40187</v>
      </c>
      <c r="B236" s="7" t="s">
        <v>87</v>
      </c>
      <c r="C236" s="7" t="s">
        <v>204</v>
      </c>
      <c r="D236" s="7" t="s">
        <v>328</v>
      </c>
      <c r="E236" s="7" t="s">
        <v>177</v>
      </c>
      <c r="F236" s="8">
        <v>1</v>
      </c>
      <c r="G236" s="8" t="s">
        <v>21</v>
      </c>
      <c r="H236" s="43">
        <v>0.81</v>
      </c>
      <c r="I236" s="11">
        <v>0.12</v>
      </c>
      <c r="J236" s="7" t="s">
        <v>404</v>
      </c>
      <c r="K236" s="9" t="str">
        <f t="shared" si="18"/>
        <v>-19%</v>
      </c>
      <c r="L236" s="9" t="str">
        <f t="shared" si="19"/>
        <v>?</v>
      </c>
      <c r="M236" s="9">
        <f t="shared" si="20"/>
        <v>-0.18999999999999995</v>
      </c>
      <c r="N236" s="4">
        <f t="shared" si="21"/>
        <v>0</v>
      </c>
      <c r="O236" s="5" t="str">
        <f t="shared" si="22"/>
        <v>Luis Alejandro (Colón, Entre Ríos): Arnet 1 / ?. Medido: 0,81 / 0,12. Diferencia: -19% / ?</v>
      </c>
      <c r="P236" s="5" t="str">
        <f t="shared" si="23"/>
        <v>Colón, Entre Ríos, Argentina</v>
      </c>
      <c r="Q236" s="6"/>
      <c r="R236" s="6"/>
      <c r="S236" s="6"/>
      <c r="T236" s="6"/>
      <c r="U236" s="6"/>
      <c r="V236" s="6"/>
      <c r="W236" s="6"/>
      <c r="X236" s="6"/>
    </row>
    <row r="237" spans="1:24" ht="15.75" customHeight="1" x14ac:dyDescent="0.2">
      <c r="A237" s="7"/>
      <c r="B237" s="7" t="s">
        <v>163</v>
      </c>
      <c r="C237" s="7" t="s">
        <v>204</v>
      </c>
      <c r="D237" s="7" t="s">
        <v>420</v>
      </c>
      <c r="E237" s="7" t="s">
        <v>269</v>
      </c>
      <c r="F237" s="7">
        <v>1</v>
      </c>
      <c r="G237" s="8" t="s">
        <v>21</v>
      </c>
      <c r="H237" s="43">
        <v>0.9</v>
      </c>
      <c r="I237" s="11">
        <v>0.51</v>
      </c>
      <c r="J237" s="7" t="s">
        <v>404</v>
      </c>
      <c r="K237" s="9" t="str">
        <f t="shared" si="18"/>
        <v>-10%</v>
      </c>
      <c r="L237" s="9" t="str">
        <f t="shared" si="19"/>
        <v>?</v>
      </c>
      <c r="M237" s="9">
        <f t="shared" si="20"/>
        <v>-9.9999999999999978E-2</v>
      </c>
      <c r="N237" s="4">
        <f t="shared" si="21"/>
        <v>0</v>
      </c>
      <c r="O237" s="5" t="str">
        <f t="shared" si="22"/>
        <v>Jorge Isidro (Chajari, Entre Ríos): Servinet 1 / ?. Medido: 0,9 / 0,51. Diferencia: -10% / ?</v>
      </c>
      <c r="P237" s="5" t="str">
        <f t="shared" si="23"/>
        <v>Chajari, Entre Ríos, Argentina</v>
      </c>
      <c r="Q237" s="6" t="s">
        <v>461</v>
      </c>
      <c r="R237" s="6"/>
      <c r="S237" s="6"/>
      <c r="T237" s="6"/>
      <c r="U237" s="6"/>
      <c r="V237" s="6"/>
      <c r="W237" s="6"/>
      <c r="X237" s="6"/>
    </row>
    <row r="238" spans="1:24" ht="15.75" customHeight="1" x14ac:dyDescent="0.2">
      <c r="A238" s="10">
        <v>40399</v>
      </c>
      <c r="B238" s="7" t="s">
        <v>319</v>
      </c>
      <c r="C238" s="7" t="s">
        <v>204</v>
      </c>
      <c r="D238" s="7" t="s">
        <v>101</v>
      </c>
      <c r="E238" s="7" t="s">
        <v>177</v>
      </c>
      <c r="F238" s="7">
        <v>1</v>
      </c>
      <c r="G238" s="7" t="s">
        <v>21</v>
      </c>
      <c r="H238" s="43">
        <v>1.05</v>
      </c>
      <c r="I238" s="7">
        <v>0.18</v>
      </c>
      <c r="J238" s="7" t="s">
        <v>404</v>
      </c>
      <c r="K238" s="9" t="str">
        <f t="shared" si="18"/>
        <v>5%</v>
      </c>
      <c r="L238" s="9" t="str">
        <f t="shared" si="19"/>
        <v>?</v>
      </c>
      <c r="M238" s="9">
        <f t="shared" si="20"/>
        <v>5.0000000000000044E-2</v>
      </c>
      <c r="N238" s="4">
        <f t="shared" si="21"/>
        <v>1</v>
      </c>
      <c r="O238" s="5" t="str">
        <f t="shared" si="22"/>
        <v>Jorge Wilton (Paraná, Entre Ríos): Arnet 1 / ?. Medido: 1,05 / 0,18. Diferencia: 5% / ?</v>
      </c>
      <c r="P238" s="5" t="str">
        <f t="shared" si="23"/>
        <v>Paraná, Entre Ríos, Argentina</v>
      </c>
      <c r="Q238" s="6"/>
      <c r="R238" s="6"/>
      <c r="S238" s="6"/>
      <c r="T238" s="6"/>
      <c r="U238" s="6"/>
      <c r="V238" s="6"/>
      <c r="W238" s="6"/>
      <c r="X238" s="6"/>
    </row>
    <row r="239" spans="1:24" ht="15.75" customHeight="1" x14ac:dyDescent="0.2">
      <c r="A239" s="7"/>
      <c r="B239" s="7" t="s">
        <v>135</v>
      </c>
      <c r="C239" s="7" t="s">
        <v>204</v>
      </c>
      <c r="D239" s="7" t="s">
        <v>101</v>
      </c>
      <c r="E239" s="7" t="s">
        <v>177</v>
      </c>
      <c r="F239" s="7">
        <v>3</v>
      </c>
      <c r="G239" s="7">
        <v>0.25600000000000001</v>
      </c>
      <c r="H239" s="43">
        <v>1.92</v>
      </c>
      <c r="I239" s="7">
        <v>0.1</v>
      </c>
      <c r="J239" s="7" t="s">
        <v>404</v>
      </c>
      <c r="K239" s="9" t="str">
        <f t="shared" si="18"/>
        <v>-36%</v>
      </c>
      <c r="L239" s="9" t="str">
        <f t="shared" si="19"/>
        <v>-61%</v>
      </c>
      <c r="M239" s="9">
        <f t="shared" si="20"/>
        <v>-0.36000000000000004</v>
      </c>
      <c r="N239" s="4">
        <f t="shared" si="21"/>
        <v>-1</v>
      </c>
      <c r="O239" s="5" t="str">
        <f t="shared" si="22"/>
        <v>Matias (Paraná, Entre Ríos): Arnet 3 / 0,256. Medido: 1,92 / 0,1. Diferencia: -36% / -61%</v>
      </c>
      <c r="P239" s="5" t="str">
        <f t="shared" si="23"/>
        <v>Paraná, Entre Ríos, Argentina</v>
      </c>
      <c r="Q239" s="6"/>
      <c r="R239" s="6"/>
      <c r="S239" s="6"/>
      <c r="T239" s="6"/>
      <c r="U239" s="6"/>
      <c r="V239" s="6"/>
      <c r="W239" s="6"/>
      <c r="X239" s="6"/>
    </row>
    <row r="240" spans="1:24" ht="15.75" customHeight="1" x14ac:dyDescent="0.2">
      <c r="A240" s="10">
        <v>40187</v>
      </c>
      <c r="B240" s="7" t="s">
        <v>51</v>
      </c>
      <c r="C240" s="7" t="s">
        <v>204</v>
      </c>
      <c r="D240" s="7" t="s">
        <v>101</v>
      </c>
      <c r="E240" s="7" t="s">
        <v>177</v>
      </c>
      <c r="F240" s="8">
        <v>3</v>
      </c>
      <c r="G240" s="8" t="s">
        <v>21</v>
      </c>
      <c r="H240" s="43">
        <v>1.94</v>
      </c>
      <c r="I240" s="11">
        <v>0.14000000000000001</v>
      </c>
      <c r="J240" s="7" t="s">
        <v>404</v>
      </c>
      <c r="K240" s="9" t="str">
        <f t="shared" si="18"/>
        <v>-35%</v>
      </c>
      <c r="L240" s="9" t="str">
        <f t="shared" si="19"/>
        <v>?</v>
      </c>
      <c r="M240" s="9">
        <f t="shared" si="20"/>
        <v>-0.35333333333333333</v>
      </c>
      <c r="N240" s="4">
        <f t="shared" si="21"/>
        <v>-1</v>
      </c>
      <c r="O240" s="5" t="str">
        <f t="shared" si="22"/>
        <v>Gaston (Paraná, Entre Ríos): Arnet 3 / ?. Medido: 1,94 / 0,14. Diferencia: -35% / ?</v>
      </c>
      <c r="P240" s="5" t="str">
        <f t="shared" si="23"/>
        <v>Paraná, Entre Ríos, Argentina</v>
      </c>
      <c r="Q240" s="6"/>
      <c r="R240" s="6"/>
      <c r="S240" s="6"/>
      <c r="T240" s="6"/>
      <c r="U240" s="6"/>
      <c r="V240" s="6"/>
      <c r="W240" s="6"/>
      <c r="X240" s="6"/>
    </row>
    <row r="241" spans="1:24" ht="15.75" customHeight="1" x14ac:dyDescent="0.2">
      <c r="A241" s="10">
        <v>40399</v>
      </c>
      <c r="B241" s="7" t="s">
        <v>362</v>
      </c>
      <c r="C241" s="7" t="s">
        <v>204</v>
      </c>
      <c r="D241" s="7" t="s">
        <v>101</v>
      </c>
      <c r="E241" s="7" t="s">
        <v>177</v>
      </c>
      <c r="F241" s="7">
        <v>3</v>
      </c>
      <c r="G241" s="7">
        <v>3</v>
      </c>
      <c r="H241" s="43">
        <v>2.0299999999999998</v>
      </c>
      <c r="I241" s="7">
        <v>0.18</v>
      </c>
      <c r="J241" s="7" t="s">
        <v>404</v>
      </c>
      <c r="K241" s="9" t="str">
        <f t="shared" si="18"/>
        <v>-32%</v>
      </c>
      <c r="L241" s="9" t="str">
        <f t="shared" si="19"/>
        <v>-94%</v>
      </c>
      <c r="M241" s="9">
        <f t="shared" si="20"/>
        <v>-0.32333333333333342</v>
      </c>
      <c r="N241" s="4">
        <f t="shared" si="21"/>
        <v>0</v>
      </c>
      <c r="O241" s="5" t="str">
        <f t="shared" si="22"/>
        <v>Ariel (Paraná, Entre Ríos): Arnet 3 / 3. Medido: 2,03 / 0,18. Diferencia: -32% / -94%</v>
      </c>
      <c r="P241" s="5" t="str">
        <f t="shared" si="23"/>
        <v>Paraná, Entre Ríos, Argentina</v>
      </c>
      <c r="Q241" s="6"/>
      <c r="R241" s="6"/>
      <c r="S241" s="6"/>
      <c r="T241" s="6"/>
      <c r="U241" s="6"/>
      <c r="V241" s="6"/>
      <c r="W241" s="6"/>
      <c r="X241" s="6"/>
    </row>
    <row r="242" spans="1:24" ht="15.75" customHeight="1" x14ac:dyDescent="0.2">
      <c r="A242" s="7"/>
      <c r="B242" s="7" t="s">
        <v>362</v>
      </c>
      <c r="C242" s="7" t="s">
        <v>204</v>
      </c>
      <c r="D242" s="7" t="s">
        <v>113</v>
      </c>
      <c r="E242" s="7" t="s">
        <v>177</v>
      </c>
      <c r="F242" s="7">
        <v>5</v>
      </c>
      <c r="G242" s="8" t="s">
        <v>21</v>
      </c>
      <c r="H242" s="43">
        <v>2.04</v>
      </c>
      <c r="I242" s="7">
        <v>0.2</v>
      </c>
      <c r="J242" s="7" t="s">
        <v>404</v>
      </c>
      <c r="K242" s="9" t="str">
        <f t="shared" si="18"/>
        <v>-59%</v>
      </c>
      <c r="L242" s="9" t="str">
        <f t="shared" si="19"/>
        <v>?</v>
      </c>
      <c r="M242" s="9">
        <f t="shared" si="20"/>
        <v>-0.59199999999999997</v>
      </c>
      <c r="N242" s="4">
        <f t="shared" si="21"/>
        <v>-1</v>
      </c>
      <c r="O242" s="5" t="str">
        <f t="shared" si="22"/>
        <v>Ariel (Concordia, Entre Ríos): Arnet 5 / ?. Medido: 2,04 / 0,2. Diferencia: -59% / ?</v>
      </c>
      <c r="P242" s="5" t="str">
        <f t="shared" si="23"/>
        <v>Concordia, Entre Ríos, Argentina</v>
      </c>
      <c r="Q242" s="6"/>
      <c r="R242" s="6"/>
      <c r="S242" s="6"/>
      <c r="T242" s="6"/>
      <c r="U242" s="6"/>
      <c r="V242" s="6"/>
      <c r="W242" s="6"/>
      <c r="X242" s="6"/>
    </row>
    <row r="243" spans="1:24" ht="15.75" customHeight="1" x14ac:dyDescent="0.2">
      <c r="A243" s="10">
        <v>40430</v>
      </c>
      <c r="B243" s="7" t="s">
        <v>374</v>
      </c>
      <c r="C243" s="7" t="s">
        <v>204</v>
      </c>
      <c r="D243" s="7" t="s">
        <v>28</v>
      </c>
      <c r="E243" s="7" t="s">
        <v>177</v>
      </c>
      <c r="F243" s="8">
        <v>3</v>
      </c>
      <c r="G243" s="8" t="s">
        <v>21</v>
      </c>
      <c r="H243" s="43">
        <v>2.36</v>
      </c>
      <c r="I243" s="11">
        <v>0.2</v>
      </c>
      <c r="J243" s="7" t="s">
        <v>404</v>
      </c>
      <c r="K243" s="9" t="str">
        <f t="shared" si="18"/>
        <v>-21%</v>
      </c>
      <c r="L243" s="9" t="str">
        <f t="shared" si="19"/>
        <v>?</v>
      </c>
      <c r="M243" s="9">
        <f t="shared" si="20"/>
        <v>-0.21333333333333337</v>
      </c>
      <c r="N243" s="4">
        <f t="shared" si="21"/>
        <v>0</v>
      </c>
      <c r="O243" s="5" t="str">
        <f t="shared" si="22"/>
        <v>Maraino (Gualeguaychú, Entre Ríos): Arnet 3 / ?. Medido: 2,36 / 0,2. Diferencia: -21% / ?</v>
      </c>
      <c r="P243" s="5" t="str">
        <f t="shared" si="23"/>
        <v>Gualeguaychú, Entre Ríos, Argentina</v>
      </c>
      <c r="Q243" s="6"/>
      <c r="R243" s="6"/>
      <c r="S243" s="6"/>
      <c r="T243" s="6"/>
      <c r="U243" s="6"/>
      <c r="V243" s="6"/>
      <c r="W243" s="6"/>
      <c r="X243" s="6"/>
    </row>
    <row r="244" spans="1:24" ht="15.75" customHeight="1" x14ac:dyDescent="0.2">
      <c r="A244" s="10">
        <v>40491</v>
      </c>
      <c r="B244" s="7" t="s">
        <v>136</v>
      </c>
      <c r="C244" s="7" t="s">
        <v>296</v>
      </c>
      <c r="D244" s="7" t="s">
        <v>14</v>
      </c>
      <c r="E244" s="7" t="s">
        <v>177</v>
      </c>
      <c r="F244" s="8">
        <v>3</v>
      </c>
      <c r="G244" s="8" t="s">
        <v>21</v>
      </c>
      <c r="H244" s="43">
        <v>1.93</v>
      </c>
      <c r="I244" s="11">
        <v>0.18</v>
      </c>
      <c r="J244" s="7" t="s">
        <v>404</v>
      </c>
      <c r="K244" s="9" t="str">
        <f t="shared" si="18"/>
        <v>-36%</v>
      </c>
      <c r="L244" s="9" t="str">
        <f t="shared" si="19"/>
        <v>?</v>
      </c>
      <c r="M244" s="9">
        <f t="shared" si="20"/>
        <v>-0.35666666666666669</v>
      </c>
      <c r="N244" s="4">
        <f t="shared" si="21"/>
        <v>-1</v>
      </c>
      <c r="O244" s="5" t="str">
        <f t="shared" si="22"/>
        <v>Martin (Capital, Formosa): Arnet 3 / ?. Medido: 1,93 / 0,18. Diferencia: -36% / ?</v>
      </c>
      <c r="P244" s="5" t="str">
        <f t="shared" si="23"/>
        <v>Capital, Formosa, Argentina</v>
      </c>
      <c r="Q244" s="6"/>
      <c r="R244" s="6"/>
      <c r="S244" s="6"/>
      <c r="T244" s="6"/>
      <c r="U244" s="6"/>
      <c r="V244" s="6"/>
      <c r="W244" s="6"/>
      <c r="X244" s="6"/>
    </row>
    <row r="245" spans="1:24" ht="15.75" customHeight="1" x14ac:dyDescent="0.2">
      <c r="A245" s="10">
        <v>40420</v>
      </c>
      <c r="B245" s="7" t="s">
        <v>307</v>
      </c>
      <c r="C245" s="7" t="s">
        <v>126</v>
      </c>
      <c r="D245" s="7" t="s">
        <v>257</v>
      </c>
      <c r="E245" s="7" t="s">
        <v>359</v>
      </c>
      <c r="F245" s="8">
        <v>0.64</v>
      </c>
      <c r="G245" s="8">
        <v>0.64</v>
      </c>
      <c r="H245" s="43">
        <v>0.45</v>
      </c>
      <c r="I245" s="11">
        <v>0.11</v>
      </c>
      <c r="J245" s="7" t="s">
        <v>404</v>
      </c>
      <c r="K245" s="9" t="str">
        <f t="shared" si="18"/>
        <v>-30%</v>
      </c>
      <c r="L245" s="9" t="str">
        <f t="shared" si="19"/>
        <v>-83%</v>
      </c>
      <c r="M245" s="9">
        <f t="shared" si="20"/>
        <v>-0.296875</v>
      </c>
      <c r="N245" s="4">
        <f t="shared" si="21"/>
        <v>0</v>
      </c>
      <c r="O245" s="5" t="str">
        <f t="shared" si="22"/>
        <v>Ezokan (Palpalá, Jujuy): Fiberway 0,64 / 0,64. Medido: 0,45 / 0,11. Diferencia: -30% / -83%</v>
      </c>
      <c r="P245" s="5" t="str">
        <f t="shared" si="23"/>
        <v>Palpalá, Jujuy, Argentina</v>
      </c>
      <c r="Q245" s="6" t="s">
        <v>461</v>
      </c>
      <c r="R245" s="6"/>
      <c r="S245" s="6"/>
      <c r="T245" s="6"/>
      <c r="U245" s="6"/>
      <c r="V245" s="6"/>
      <c r="W245" s="6"/>
      <c r="X245" s="6"/>
    </row>
    <row r="246" spans="1:24" ht="15.75" customHeight="1" x14ac:dyDescent="0.2">
      <c r="A246" s="10">
        <v>40491</v>
      </c>
      <c r="B246" s="7" t="s">
        <v>189</v>
      </c>
      <c r="C246" s="7" t="s">
        <v>126</v>
      </c>
      <c r="D246" s="7" t="s">
        <v>251</v>
      </c>
      <c r="E246" s="7" t="s">
        <v>177</v>
      </c>
      <c r="F246" s="8">
        <v>1</v>
      </c>
      <c r="G246" s="8" t="s">
        <v>21</v>
      </c>
      <c r="H246" s="43">
        <v>0.87</v>
      </c>
      <c r="I246" s="11">
        <v>0.2</v>
      </c>
      <c r="J246" s="7" t="s">
        <v>404</v>
      </c>
      <c r="K246" s="9" t="str">
        <f t="shared" si="18"/>
        <v>-13%</v>
      </c>
      <c r="L246" s="9" t="str">
        <f t="shared" si="19"/>
        <v>?</v>
      </c>
      <c r="M246" s="9">
        <f t="shared" si="20"/>
        <v>-0.13</v>
      </c>
      <c r="N246" s="4">
        <f t="shared" si="21"/>
        <v>0</v>
      </c>
      <c r="O246" s="5" t="str">
        <f t="shared" si="22"/>
        <v>German (San Salvador de Jujuy, Jujuy): Arnet 1 / ?. Medido: 0,87 / 0,2. Diferencia: -13% / ?</v>
      </c>
      <c r="P246" s="5" t="str">
        <f t="shared" si="23"/>
        <v>San Salvador de Jujuy, Jujuy, Argentina</v>
      </c>
      <c r="Q246" s="6"/>
      <c r="R246" s="6"/>
      <c r="S246" s="6"/>
      <c r="T246" s="6"/>
      <c r="U246" s="6"/>
      <c r="V246" s="6"/>
      <c r="W246" s="6"/>
      <c r="X246" s="6"/>
    </row>
    <row r="247" spans="1:24" ht="15.75" customHeight="1" x14ac:dyDescent="0.2">
      <c r="A247" s="10">
        <v>40430</v>
      </c>
      <c r="B247" s="7" t="s">
        <v>210</v>
      </c>
      <c r="C247" s="7" t="s">
        <v>126</v>
      </c>
      <c r="D247" s="7" t="s">
        <v>126</v>
      </c>
      <c r="E247" s="7" t="s">
        <v>177</v>
      </c>
      <c r="F247" s="7">
        <v>5</v>
      </c>
      <c r="G247" s="7" t="s">
        <v>21</v>
      </c>
      <c r="H247" s="43">
        <v>1.94</v>
      </c>
      <c r="I247" s="7">
        <v>0.21</v>
      </c>
      <c r="J247" s="7" t="s">
        <v>404</v>
      </c>
      <c r="K247" s="9" t="str">
        <f t="shared" si="18"/>
        <v>-61%</v>
      </c>
      <c r="L247" s="9" t="str">
        <f t="shared" si="19"/>
        <v>?</v>
      </c>
      <c r="M247" s="9">
        <f t="shared" si="20"/>
        <v>-0.61199999999999999</v>
      </c>
      <c r="N247" s="4">
        <f t="shared" si="21"/>
        <v>-1</v>
      </c>
      <c r="O247" s="5" t="str">
        <f t="shared" si="22"/>
        <v>Sergiogrossi (Jujuy, Jujuy): Arnet 5 / ?. Medido: 1,94 / 0,21. Diferencia: -61% / ?</v>
      </c>
      <c r="P247" s="5" t="str">
        <f t="shared" si="23"/>
        <v>Jujuy, Jujuy, Argentina</v>
      </c>
      <c r="Q247" s="6"/>
      <c r="R247" s="6"/>
      <c r="S247" s="6"/>
      <c r="T247" s="6"/>
      <c r="U247" s="6"/>
      <c r="V247" s="6"/>
      <c r="W247" s="6"/>
      <c r="X247" s="6"/>
    </row>
    <row r="248" spans="1:24" ht="15.75" customHeight="1" x14ac:dyDescent="0.2">
      <c r="A248" s="10">
        <v>40460</v>
      </c>
      <c r="B248" s="7" t="s">
        <v>77</v>
      </c>
      <c r="C248" s="7" t="s">
        <v>126</v>
      </c>
      <c r="D248" s="7" t="s">
        <v>251</v>
      </c>
      <c r="E248" s="7" t="s">
        <v>177</v>
      </c>
      <c r="F248" s="8">
        <v>5</v>
      </c>
      <c r="G248" s="8" t="s">
        <v>21</v>
      </c>
      <c r="H248" s="43">
        <v>2.16</v>
      </c>
      <c r="I248" s="11">
        <v>0.19</v>
      </c>
      <c r="J248" s="7" t="s">
        <v>404</v>
      </c>
      <c r="K248" s="9" t="str">
        <f t="shared" si="18"/>
        <v>-57%</v>
      </c>
      <c r="L248" s="9" t="str">
        <f t="shared" si="19"/>
        <v>?</v>
      </c>
      <c r="M248" s="9">
        <f t="shared" si="20"/>
        <v>-0.56799999999999995</v>
      </c>
      <c r="N248" s="4">
        <f t="shared" si="21"/>
        <v>-1</v>
      </c>
      <c r="O248" s="5" t="str">
        <f t="shared" si="22"/>
        <v>Analia Herrera (San Salvador de Jujuy, Jujuy): Arnet 5 / ?. Medido: 2,16 / 0,19. Diferencia: -57% / ?</v>
      </c>
      <c r="P248" s="5" t="str">
        <f t="shared" si="23"/>
        <v>San Salvador de Jujuy, Jujuy, Argentina</v>
      </c>
      <c r="Q248" s="6"/>
      <c r="R248" s="6"/>
      <c r="S248" s="6"/>
      <c r="T248" s="6"/>
      <c r="U248" s="6"/>
      <c r="V248" s="6"/>
      <c r="W248" s="6"/>
      <c r="X248" s="6"/>
    </row>
    <row r="249" spans="1:24" ht="15.75" customHeight="1" x14ac:dyDescent="0.2">
      <c r="A249" s="7"/>
      <c r="B249" s="7" t="s">
        <v>435</v>
      </c>
      <c r="C249" s="7" t="s">
        <v>321</v>
      </c>
      <c r="D249" s="7" t="s">
        <v>413</v>
      </c>
      <c r="E249" s="7" t="s">
        <v>2</v>
      </c>
      <c r="F249" s="7">
        <v>1</v>
      </c>
      <c r="G249" s="8" t="s">
        <v>21</v>
      </c>
      <c r="H249" s="43">
        <v>0.6</v>
      </c>
      <c r="I249" s="7">
        <v>0.14000000000000001</v>
      </c>
      <c r="J249" s="7" t="s">
        <v>404</v>
      </c>
      <c r="K249" s="9" t="str">
        <f t="shared" si="18"/>
        <v>-40%</v>
      </c>
      <c r="L249" s="9" t="str">
        <f t="shared" si="19"/>
        <v>?</v>
      </c>
      <c r="M249" s="9">
        <f t="shared" si="20"/>
        <v>-0.4</v>
      </c>
      <c r="N249" s="4">
        <f t="shared" si="21"/>
        <v>-1</v>
      </c>
      <c r="O249" s="5" t="str">
        <f t="shared" si="22"/>
        <v>Javier (Santa Rosa, La Pampa): Insert 1 / ?. Medido: 0,6 / 0,14. Diferencia: -40% / ?</v>
      </c>
      <c r="P249" s="5" t="str">
        <f t="shared" si="23"/>
        <v>Santa Rosa, La Pampa, Argentina</v>
      </c>
      <c r="Q249" s="6" t="s">
        <v>461</v>
      </c>
      <c r="R249" s="6"/>
      <c r="S249" s="6"/>
      <c r="T249" s="6"/>
      <c r="U249" s="6"/>
      <c r="V249" s="6"/>
      <c r="W249" s="6"/>
      <c r="X249" s="6"/>
    </row>
    <row r="250" spans="1:24" ht="15.75" customHeight="1" x14ac:dyDescent="0.2">
      <c r="A250" s="7"/>
      <c r="B250" s="7" t="s">
        <v>283</v>
      </c>
      <c r="C250" s="7" t="s">
        <v>434</v>
      </c>
      <c r="D250" s="7" t="s">
        <v>53</v>
      </c>
      <c r="E250" s="7" t="s">
        <v>177</v>
      </c>
      <c r="F250" s="7">
        <v>1</v>
      </c>
      <c r="G250" s="7">
        <v>0.128</v>
      </c>
      <c r="H250" s="43">
        <v>0.93</v>
      </c>
      <c r="I250" s="7">
        <v>0.23</v>
      </c>
      <c r="J250" s="7" t="s">
        <v>404</v>
      </c>
      <c r="K250" s="9" t="str">
        <f t="shared" si="18"/>
        <v>-7%</v>
      </c>
      <c r="L250" s="9" t="str">
        <f t="shared" si="19"/>
        <v>80%</v>
      </c>
      <c r="M250" s="9">
        <f t="shared" si="20"/>
        <v>-6.9999999999999951E-2</v>
      </c>
      <c r="N250" s="4">
        <f t="shared" si="21"/>
        <v>0</v>
      </c>
      <c r="O250" s="5" t="str">
        <f t="shared" si="22"/>
        <v>Danidaniel (Nonogasta, La Rioja): Arnet 1 / 0,128. Medido: 0,93 / 0,23. Diferencia: -7% / 80%</v>
      </c>
      <c r="P250" s="5" t="str">
        <f t="shared" si="23"/>
        <v>Nonogasta, La Rioja, Argentina</v>
      </c>
      <c r="Q250" s="6"/>
      <c r="R250" s="6"/>
      <c r="S250" s="6"/>
      <c r="T250" s="6"/>
      <c r="U250" s="6"/>
      <c r="V250" s="6"/>
      <c r="W250" s="6"/>
      <c r="X250" s="6"/>
    </row>
    <row r="251" spans="1:24" ht="15.75" customHeight="1" x14ac:dyDescent="0.2">
      <c r="A251" s="10">
        <v>40187</v>
      </c>
      <c r="B251" s="7" t="s">
        <v>305</v>
      </c>
      <c r="C251" s="7" t="s">
        <v>434</v>
      </c>
      <c r="D251" s="7" t="s">
        <v>14</v>
      </c>
      <c r="E251" s="7" t="s">
        <v>177</v>
      </c>
      <c r="F251" s="8">
        <v>3</v>
      </c>
      <c r="G251" s="8">
        <v>0.25</v>
      </c>
      <c r="H251" s="43">
        <v>2.7</v>
      </c>
      <c r="I251" s="11">
        <v>0.21</v>
      </c>
      <c r="J251" s="7" t="s">
        <v>404</v>
      </c>
      <c r="K251" s="9" t="str">
        <f t="shared" si="18"/>
        <v>-10%</v>
      </c>
      <c r="L251" s="9" t="str">
        <f t="shared" si="19"/>
        <v>-16%</v>
      </c>
      <c r="M251" s="9">
        <f t="shared" si="20"/>
        <v>-9.9999999999999936E-2</v>
      </c>
      <c r="N251" s="4">
        <f t="shared" si="21"/>
        <v>0</v>
      </c>
      <c r="O251" s="5" t="str">
        <f t="shared" si="22"/>
        <v>Diego J. Gramajo (Capital, La Rioja): Arnet 3 / 0,25. Medido: 2,7 / 0,21. Diferencia: -10% / -16%</v>
      </c>
      <c r="P251" s="5" t="str">
        <f t="shared" si="23"/>
        <v>Capital, La Rioja, Argentina</v>
      </c>
      <c r="Q251" s="6"/>
      <c r="R251" s="6"/>
      <c r="S251" s="6"/>
      <c r="T251" s="6"/>
      <c r="U251" s="6"/>
      <c r="V251" s="6"/>
      <c r="W251" s="6"/>
      <c r="X251" s="6"/>
    </row>
    <row r="252" spans="1:24" ht="15.75" customHeight="1" x14ac:dyDescent="0.2">
      <c r="A252" s="10">
        <v>40421</v>
      </c>
      <c r="B252" s="7" t="s">
        <v>351</v>
      </c>
      <c r="C252" s="7" t="s">
        <v>273</v>
      </c>
      <c r="D252" s="7" t="s">
        <v>30</v>
      </c>
      <c r="E252" s="7" t="s">
        <v>27</v>
      </c>
      <c r="F252" s="8">
        <v>0.25600000000000001</v>
      </c>
      <c r="G252" s="8">
        <v>0.25600000000000001</v>
      </c>
      <c r="H252" s="43">
        <v>0.15</v>
      </c>
      <c r="I252" s="11">
        <v>0.06</v>
      </c>
      <c r="J252" s="7" t="s">
        <v>404</v>
      </c>
      <c r="K252" s="9" t="str">
        <f t="shared" si="18"/>
        <v>-41%</v>
      </c>
      <c r="L252" s="9" t="str">
        <f t="shared" si="19"/>
        <v>-77%</v>
      </c>
      <c r="M252" s="9">
        <f t="shared" si="20"/>
        <v>-0.41406250000000006</v>
      </c>
      <c r="N252" s="4">
        <f t="shared" si="21"/>
        <v>-1</v>
      </c>
      <c r="O252" s="5" t="str">
        <f t="shared" si="22"/>
        <v>Facundo (San Rafael, Mendoza): Telmex 0,256 / 0,256. Medido: 0,15 / 0,06. Diferencia: -41% / -77%</v>
      </c>
      <c r="P252" s="5" t="str">
        <f t="shared" si="23"/>
        <v>San Rafael, Mendoza, Argentina</v>
      </c>
      <c r="Q252" s="6" t="s">
        <v>461</v>
      </c>
      <c r="R252" s="6"/>
      <c r="S252" s="6"/>
      <c r="T252" s="6"/>
      <c r="U252" s="6"/>
      <c r="V252" s="6"/>
      <c r="W252" s="6"/>
      <c r="X252" s="6"/>
    </row>
    <row r="253" spans="1:24" ht="15.75" customHeight="1" x14ac:dyDescent="0.2">
      <c r="A253" s="10">
        <v>40187</v>
      </c>
      <c r="B253" s="7" t="s">
        <v>20</v>
      </c>
      <c r="C253" s="7" t="s">
        <v>273</v>
      </c>
      <c r="D253" s="7" t="s">
        <v>193</v>
      </c>
      <c r="E253" s="7" t="s">
        <v>308</v>
      </c>
      <c r="F253" s="8">
        <v>0.51200000000000001</v>
      </c>
      <c r="G253" s="8" t="s">
        <v>21</v>
      </c>
      <c r="H253" s="43">
        <v>0.48</v>
      </c>
      <c r="I253" s="11">
        <v>0.22</v>
      </c>
      <c r="J253" s="7" t="s">
        <v>404</v>
      </c>
      <c r="K253" s="9" t="str">
        <f t="shared" si="18"/>
        <v>-6%</v>
      </c>
      <c r="L253" s="9" t="str">
        <f t="shared" si="19"/>
        <v>?</v>
      </c>
      <c r="M253" s="9">
        <f t="shared" si="20"/>
        <v>-6.2500000000000056E-2</v>
      </c>
      <c r="N253" s="4">
        <f t="shared" si="21"/>
        <v>0</v>
      </c>
      <c r="O253" s="5" t="str">
        <f t="shared" si="22"/>
        <v>Esteban (Rivadavia, Mendoza): Ceonline 0,512 / ?. Medido: 0,48 / 0,22. Diferencia: -6% / ?</v>
      </c>
      <c r="P253" s="5" t="str">
        <f t="shared" si="23"/>
        <v>Rivadavia, Mendoza, Argentina</v>
      </c>
      <c r="Q253" s="6" t="s">
        <v>461</v>
      </c>
      <c r="R253" s="6"/>
      <c r="S253" s="6"/>
      <c r="T253" s="6"/>
      <c r="U253" s="6"/>
      <c r="V253" s="6"/>
      <c r="W253" s="6"/>
      <c r="X253" s="6"/>
    </row>
    <row r="254" spans="1:24" ht="15.75" customHeight="1" x14ac:dyDescent="0.2">
      <c r="A254" s="10">
        <v>40187</v>
      </c>
      <c r="B254" s="7" t="s">
        <v>135</v>
      </c>
      <c r="C254" s="7" t="s">
        <v>273</v>
      </c>
      <c r="D254" s="7" t="s">
        <v>342</v>
      </c>
      <c r="E254" s="7" t="s">
        <v>270</v>
      </c>
      <c r="F254" s="8">
        <v>3</v>
      </c>
      <c r="G254" s="8" t="s">
        <v>21</v>
      </c>
      <c r="H254" s="43">
        <v>0.61</v>
      </c>
      <c r="I254" s="11">
        <v>0.49</v>
      </c>
      <c r="J254" s="7" t="s">
        <v>404</v>
      </c>
      <c r="K254" s="9" t="str">
        <f t="shared" si="18"/>
        <v>-80%</v>
      </c>
      <c r="L254" s="9" t="str">
        <f t="shared" si="19"/>
        <v>?</v>
      </c>
      <c r="M254" s="9">
        <f t="shared" si="20"/>
        <v>-0.79666666666666675</v>
      </c>
      <c r="N254" s="4">
        <f t="shared" si="21"/>
        <v>-1</v>
      </c>
      <c r="O254" s="5" t="str">
        <f t="shared" si="22"/>
        <v>Matias (Godoy Cruz, Mendoza): Directv NET 3 / ?. Medido: 0,61 / 0,49. Diferencia: -80% / ?</v>
      </c>
      <c r="P254" s="5" t="str">
        <f t="shared" si="23"/>
        <v>Godoy Cruz, Mendoza, Argentina</v>
      </c>
      <c r="Q254" s="6" t="s">
        <v>461</v>
      </c>
      <c r="R254" s="6"/>
      <c r="S254" s="6"/>
      <c r="T254" s="6"/>
      <c r="U254" s="6"/>
      <c r="V254" s="6"/>
      <c r="W254" s="6"/>
      <c r="X254" s="6"/>
    </row>
    <row r="255" spans="1:24" ht="15.75" customHeight="1" x14ac:dyDescent="0.2">
      <c r="A255" s="10">
        <v>40187</v>
      </c>
      <c r="B255" s="7" t="s">
        <v>52</v>
      </c>
      <c r="C255" s="7" t="s">
        <v>273</v>
      </c>
      <c r="D255" s="7" t="s">
        <v>30</v>
      </c>
      <c r="E255" s="7" t="s">
        <v>259</v>
      </c>
      <c r="F255" s="8">
        <v>1</v>
      </c>
      <c r="G255" s="8" t="s">
        <v>21</v>
      </c>
      <c r="H255" s="43">
        <v>0.82</v>
      </c>
      <c r="I255" s="11">
        <v>0.35</v>
      </c>
      <c r="J255" s="7" t="s">
        <v>404</v>
      </c>
      <c r="K255" s="9" t="str">
        <f t="shared" si="18"/>
        <v>-18%</v>
      </c>
      <c r="L255" s="9" t="str">
        <f t="shared" si="19"/>
        <v>?</v>
      </c>
      <c r="M255" s="9">
        <f t="shared" si="20"/>
        <v>-0.18000000000000005</v>
      </c>
      <c r="N255" s="4">
        <f t="shared" si="21"/>
        <v>0</v>
      </c>
      <c r="O255" s="5" t="str">
        <f t="shared" si="22"/>
        <v>Juan (San Rafael, Mendoza): Speedy 1 / ?. Medido: 0,82 / 0,35. Diferencia: -18% / ?</v>
      </c>
      <c r="P255" s="5" t="str">
        <f t="shared" si="23"/>
        <v>San Rafael, Mendoza, Argentina</v>
      </c>
      <c r="Q255" s="6"/>
      <c r="R255" s="6"/>
      <c r="S255" s="6"/>
      <c r="T255" s="6"/>
      <c r="U255" s="6"/>
      <c r="V255" s="6"/>
      <c r="W255" s="6"/>
      <c r="X255" s="6"/>
    </row>
    <row r="256" spans="1:24" ht="15.75" customHeight="1" x14ac:dyDescent="0.2">
      <c r="A256" s="10">
        <v>40430</v>
      </c>
      <c r="B256" s="7" t="s">
        <v>356</v>
      </c>
      <c r="C256" s="7" t="s">
        <v>273</v>
      </c>
      <c r="D256" s="7" t="s">
        <v>365</v>
      </c>
      <c r="E256" s="7" t="s">
        <v>259</v>
      </c>
      <c r="F256" s="8">
        <v>3</v>
      </c>
      <c r="G256" s="8" t="s">
        <v>21</v>
      </c>
      <c r="H256" s="43">
        <v>1</v>
      </c>
      <c r="I256" s="11">
        <v>0.44</v>
      </c>
      <c r="J256" s="7" t="s">
        <v>404</v>
      </c>
      <c r="K256" s="9" t="str">
        <f t="shared" si="18"/>
        <v>-67%</v>
      </c>
      <c r="L256" s="9" t="str">
        <f t="shared" si="19"/>
        <v>?</v>
      </c>
      <c r="M256" s="9">
        <f t="shared" si="20"/>
        <v>-0.66666666666666663</v>
      </c>
      <c r="N256" s="4">
        <f t="shared" si="21"/>
        <v>-1</v>
      </c>
      <c r="O256" s="5" t="str">
        <f t="shared" si="22"/>
        <v>Menduco (Dorrego, Mendoza): Speedy 3 / ?. Medido: 1 / 0,44. Diferencia: -67% / ?</v>
      </c>
      <c r="P256" s="5" t="str">
        <f t="shared" si="23"/>
        <v>Dorrego, Mendoza, Argentina</v>
      </c>
      <c r="Q256" s="6"/>
      <c r="R256" s="6"/>
      <c r="S256" s="6"/>
      <c r="T256" s="6"/>
      <c r="U256" s="6"/>
      <c r="V256" s="6"/>
      <c r="W256" s="6"/>
      <c r="X256" s="6"/>
    </row>
    <row r="257" spans="1:24" ht="15.75" customHeight="1" x14ac:dyDescent="0.2">
      <c r="A257" s="7" t="s">
        <v>40</v>
      </c>
      <c r="B257" s="7" t="s">
        <v>360</v>
      </c>
      <c r="C257" s="7" t="s">
        <v>273</v>
      </c>
      <c r="D257" s="7" t="s">
        <v>193</v>
      </c>
      <c r="E257" s="7" t="s">
        <v>259</v>
      </c>
      <c r="F257" s="8">
        <v>3</v>
      </c>
      <c r="G257" s="8" t="s">
        <v>21</v>
      </c>
      <c r="H257" s="43">
        <v>1.23</v>
      </c>
      <c r="I257" s="11">
        <v>0.43</v>
      </c>
      <c r="J257" s="7" t="s">
        <v>404</v>
      </c>
      <c r="K257" s="9" t="str">
        <f t="shared" si="18"/>
        <v>-59%</v>
      </c>
      <c r="L257" s="9" t="str">
        <f t="shared" si="19"/>
        <v>?</v>
      </c>
      <c r="M257" s="9">
        <f t="shared" si="20"/>
        <v>-0.59</v>
      </c>
      <c r="N257" s="4">
        <f t="shared" si="21"/>
        <v>-1</v>
      </c>
      <c r="O257" s="5" t="str">
        <f t="shared" si="22"/>
        <v>Diego (Rivadavia, Mendoza): Speedy 3 / ?. Medido: 1,23 / 0,43. Diferencia: -59% / ?</v>
      </c>
      <c r="P257" s="5" t="str">
        <f t="shared" si="23"/>
        <v>Rivadavia, Mendoza, Argentina</v>
      </c>
      <c r="Q257" s="6"/>
      <c r="R257" s="6"/>
      <c r="S257" s="6"/>
      <c r="T257" s="6"/>
      <c r="U257" s="6"/>
      <c r="V257" s="6"/>
      <c r="W257" s="6"/>
      <c r="X257" s="6"/>
    </row>
    <row r="258" spans="1:24" ht="15.75" customHeight="1" x14ac:dyDescent="0.2">
      <c r="A258" s="10">
        <v>40399</v>
      </c>
      <c r="B258" s="7" t="s">
        <v>268</v>
      </c>
      <c r="C258" s="7" t="s">
        <v>273</v>
      </c>
      <c r="D258" s="7" t="s">
        <v>342</v>
      </c>
      <c r="E258" s="7" t="s">
        <v>270</v>
      </c>
      <c r="F258" s="7">
        <v>3</v>
      </c>
      <c r="G258" s="7" t="s">
        <v>21</v>
      </c>
      <c r="H258" s="43">
        <v>2.35</v>
      </c>
      <c r="I258" s="7">
        <v>0.39</v>
      </c>
      <c r="J258" s="7" t="s">
        <v>404</v>
      </c>
      <c r="K258" s="9" t="str">
        <f t="shared" ref="K258:K321" si="24">IFERROR(TEXT(((H258-F258)/F258),"#%"),"?")</f>
        <v>-22%</v>
      </c>
      <c r="L258" s="9" t="str">
        <f t="shared" ref="L258:L321" si="25">IFERROR(TEXT(((I258-G258)/G258),"#%"),"?")</f>
        <v>?</v>
      </c>
      <c r="M258" s="9">
        <f t="shared" ref="M258:M321" si="26">(H258-F258)/F258</f>
        <v>-0.21666666666666665</v>
      </c>
      <c r="N258" s="4">
        <f t="shared" ref="N258:N321" si="27">IF((M258&lt;-0.33),-1,IF((M258&lt;0),0,1))</f>
        <v>0</v>
      </c>
      <c r="O258" s="5" t="str">
        <f t="shared" ref="O258:O321" si="28">(((((((((((((((((B258&amp;" (")&amp;D258)&amp;", ")&amp;C258)&amp;"): ")&amp;E258)&amp;" ")&amp;F258)&amp;" / ")&amp;G258)&amp;". Medido: ")&amp;H258)&amp;" / ")&amp;I258)&amp;". Diferencia: ")&amp;K258)&amp;" / ")&amp;L258</f>
        <v>Lucas  (Godoy Cruz, Mendoza): Directv NET 3 / ?. Medido: 2,35 / 0,39. Diferencia: -22% / ?</v>
      </c>
      <c r="P258" s="5" t="str">
        <f t="shared" ref="P258:P321" si="29">(((D258&amp;", ")&amp;C258)&amp;", ")&amp;J258</f>
        <v>Godoy Cruz, Mendoza, Argentina</v>
      </c>
      <c r="Q258" s="6" t="s">
        <v>461</v>
      </c>
      <c r="R258" s="6"/>
      <c r="S258" s="6"/>
      <c r="T258" s="6"/>
      <c r="U258" s="6"/>
      <c r="V258" s="6"/>
      <c r="W258" s="6"/>
      <c r="X258" s="6"/>
    </row>
    <row r="259" spans="1:24" ht="15.75" customHeight="1" x14ac:dyDescent="0.2">
      <c r="A259" s="10">
        <v>40187</v>
      </c>
      <c r="B259" s="7" t="s">
        <v>444</v>
      </c>
      <c r="C259" s="7" t="s">
        <v>273</v>
      </c>
      <c r="D259" s="7" t="s">
        <v>14</v>
      </c>
      <c r="E259" s="7" t="s">
        <v>16</v>
      </c>
      <c r="F259" s="8">
        <v>0.76800000000000002</v>
      </c>
      <c r="G259" s="8" t="s">
        <v>21</v>
      </c>
      <c r="H259" s="43">
        <v>2.41</v>
      </c>
      <c r="I259" s="11">
        <v>0.94</v>
      </c>
      <c r="J259" s="7" t="s">
        <v>404</v>
      </c>
      <c r="K259" s="9" t="str">
        <f t="shared" si="24"/>
        <v>214%</v>
      </c>
      <c r="L259" s="9" t="str">
        <f t="shared" si="25"/>
        <v>?</v>
      </c>
      <c r="M259" s="9">
        <f t="shared" si="26"/>
        <v>2.1380208333333335</v>
      </c>
      <c r="N259" s="4">
        <f t="shared" si="27"/>
        <v>1</v>
      </c>
      <c r="O259" s="5" t="str">
        <f t="shared" si="28"/>
        <v>Enrique (Capital, Mendoza): Itc 0,768 / ?. Medido: 2,41 / 0,94. Diferencia: 214% / ?</v>
      </c>
      <c r="P259" s="5" t="str">
        <f t="shared" si="29"/>
        <v>Capital, Mendoza, Argentina</v>
      </c>
      <c r="Q259" s="6" t="s">
        <v>461</v>
      </c>
      <c r="R259" s="6"/>
      <c r="S259" s="6"/>
      <c r="T259" s="6"/>
      <c r="U259" s="6"/>
      <c r="V259" s="6"/>
      <c r="W259" s="6"/>
      <c r="X259" s="6"/>
    </row>
    <row r="260" spans="1:24" ht="15.75" customHeight="1" x14ac:dyDescent="0.2">
      <c r="A260" s="10">
        <v>40421</v>
      </c>
      <c r="B260" s="7" t="s">
        <v>121</v>
      </c>
      <c r="C260" s="7" t="s">
        <v>190</v>
      </c>
      <c r="D260" s="7" t="s">
        <v>116</v>
      </c>
      <c r="E260" s="7" t="s">
        <v>165</v>
      </c>
      <c r="F260" s="8">
        <v>2</v>
      </c>
      <c r="G260" s="8">
        <v>0.25600000000000001</v>
      </c>
      <c r="H260" s="43">
        <v>2.02</v>
      </c>
      <c r="I260" s="11">
        <v>0.25</v>
      </c>
      <c r="J260" s="7" t="s">
        <v>404</v>
      </c>
      <c r="K260" s="9" t="str">
        <f t="shared" si="24"/>
        <v>1%</v>
      </c>
      <c r="L260" s="9" t="str">
        <f t="shared" si="25"/>
        <v>-2%</v>
      </c>
      <c r="M260" s="9">
        <f t="shared" si="26"/>
        <v>1.0000000000000009E-2</v>
      </c>
      <c r="N260" s="4">
        <f t="shared" si="27"/>
        <v>1</v>
      </c>
      <c r="O260" s="5" t="str">
        <f t="shared" si="28"/>
        <v>CYC (Posadas, Misiones): Fibertel 2 / 0,256. Medido: 2,02 / 0,25. Diferencia: 1% / -2%</v>
      </c>
      <c r="P260" s="5" t="str">
        <f t="shared" si="29"/>
        <v>Posadas, Misiones, Argentina</v>
      </c>
      <c r="Q260" s="6"/>
      <c r="R260" s="6"/>
      <c r="S260" s="6"/>
      <c r="T260" s="6"/>
      <c r="U260" s="6"/>
      <c r="V260" s="6"/>
      <c r="W260" s="6"/>
      <c r="X260" s="6"/>
    </row>
    <row r="261" spans="1:24" ht="15.75" customHeight="1" x14ac:dyDescent="0.2">
      <c r="A261" s="10">
        <v>40430</v>
      </c>
      <c r="B261" s="7" t="s">
        <v>435</v>
      </c>
      <c r="C261" s="7" t="s">
        <v>174</v>
      </c>
      <c r="D261" s="7" t="s">
        <v>353</v>
      </c>
      <c r="E261" s="7" t="s">
        <v>259</v>
      </c>
      <c r="F261" s="7">
        <v>0.51200000000000001</v>
      </c>
      <c r="G261" s="7">
        <v>0.25600000000000001</v>
      </c>
      <c r="H261" s="43">
        <v>0.19</v>
      </c>
      <c r="I261" s="7">
        <v>0.11</v>
      </c>
      <c r="J261" s="7" t="s">
        <v>404</v>
      </c>
      <c r="K261" s="9" t="str">
        <f t="shared" si="24"/>
        <v>-63%</v>
      </c>
      <c r="L261" s="9" t="str">
        <f t="shared" si="25"/>
        <v>-57%</v>
      </c>
      <c r="M261" s="9">
        <f t="shared" si="26"/>
        <v>-0.62890625</v>
      </c>
      <c r="N261" s="4">
        <f t="shared" si="27"/>
        <v>-1</v>
      </c>
      <c r="O261" s="5" t="str">
        <f t="shared" si="28"/>
        <v>Javier (Chos Malal, Neuquén): Speedy 0,512 / 0,256. Medido: 0,19 / 0,11. Diferencia: -63% / -57%</v>
      </c>
      <c r="P261" s="5" t="str">
        <f t="shared" si="29"/>
        <v>Chos Malal, Neuquén, Argentina</v>
      </c>
      <c r="Q261" s="6"/>
      <c r="R261" s="6"/>
      <c r="S261" s="6"/>
      <c r="T261" s="6"/>
      <c r="U261" s="6"/>
      <c r="V261" s="6"/>
      <c r="W261" s="6"/>
      <c r="X261" s="6"/>
    </row>
    <row r="262" spans="1:24" ht="15.75" customHeight="1" x14ac:dyDescent="0.2">
      <c r="A262" s="10">
        <v>40187</v>
      </c>
      <c r="B262" s="7" t="s">
        <v>316</v>
      </c>
      <c r="C262" s="7" t="s">
        <v>174</v>
      </c>
      <c r="D262" s="7" t="s">
        <v>174</v>
      </c>
      <c r="E262" s="7" t="s">
        <v>165</v>
      </c>
      <c r="F262" s="8">
        <v>3</v>
      </c>
      <c r="G262" s="8">
        <v>3</v>
      </c>
      <c r="H262" s="43">
        <v>1.2</v>
      </c>
      <c r="I262" s="11">
        <v>0.24</v>
      </c>
      <c r="J262" s="7" t="s">
        <v>404</v>
      </c>
      <c r="K262" s="9" t="str">
        <f t="shared" si="24"/>
        <v>-60%</v>
      </c>
      <c r="L262" s="9" t="str">
        <f t="shared" si="25"/>
        <v>-92%</v>
      </c>
      <c r="M262" s="9">
        <f t="shared" si="26"/>
        <v>-0.6</v>
      </c>
      <c r="N262" s="4">
        <f t="shared" si="27"/>
        <v>-1</v>
      </c>
      <c r="O262" s="5" t="str">
        <f t="shared" si="28"/>
        <v>Sir_Sayco (Neuquén, Neuquén): Fibertel 3 / 3. Medido: 1,2 / 0,24. Diferencia: -60% / -92%</v>
      </c>
      <c r="P262" s="5" t="str">
        <f t="shared" si="29"/>
        <v>Neuquén, Neuquén, Argentina</v>
      </c>
      <c r="Q262" s="6"/>
      <c r="R262" s="6"/>
      <c r="S262" s="6"/>
      <c r="T262" s="6"/>
      <c r="U262" s="6"/>
      <c r="V262" s="6"/>
      <c r="W262" s="6"/>
      <c r="X262" s="6"/>
    </row>
    <row r="263" spans="1:24" ht="15.75" customHeight="1" x14ac:dyDescent="0.2">
      <c r="A263" s="7"/>
      <c r="B263" s="7" t="s">
        <v>360</v>
      </c>
      <c r="C263" s="7" t="s">
        <v>174</v>
      </c>
      <c r="D263" s="7" t="s">
        <v>174</v>
      </c>
      <c r="E263" s="7" t="s">
        <v>165</v>
      </c>
      <c r="F263" s="7">
        <v>3</v>
      </c>
      <c r="G263" s="8" t="s">
        <v>21</v>
      </c>
      <c r="H263" s="43">
        <v>1.84</v>
      </c>
      <c r="I263" s="11">
        <v>0.2</v>
      </c>
      <c r="J263" s="7" t="s">
        <v>404</v>
      </c>
      <c r="K263" s="9" t="str">
        <f t="shared" si="24"/>
        <v>-39%</v>
      </c>
      <c r="L263" s="9" t="str">
        <f t="shared" si="25"/>
        <v>?</v>
      </c>
      <c r="M263" s="9">
        <f t="shared" si="26"/>
        <v>-0.38666666666666666</v>
      </c>
      <c r="N263" s="4">
        <f t="shared" si="27"/>
        <v>-1</v>
      </c>
      <c r="O263" s="5" t="str">
        <f t="shared" si="28"/>
        <v>Diego (Neuquén, Neuquén): Fibertel 3 / ?. Medido: 1,84 / 0,2. Diferencia: -39% / ?</v>
      </c>
      <c r="P263" s="5" t="str">
        <f t="shared" si="29"/>
        <v>Neuquén, Neuquén, Argentina</v>
      </c>
      <c r="Q263" s="6"/>
      <c r="R263" s="6"/>
      <c r="S263" s="6"/>
      <c r="T263" s="6"/>
      <c r="U263" s="6"/>
      <c r="V263" s="6"/>
      <c r="W263" s="6"/>
      <c r="X263" s="6"/>
    </row>
    <row r="264" spans="1:24" ht="15.75" customHeight="1" x14ac:dyDescent="0.2">
      <c r="A264" s="10">
        <v>40187</v>
      </c>
      <c r="B264" s="7" t="s">
        <v>125</v>
      </c>
      <c r="C264" s="7" t="s">
        <v>174</v>
      </c>
      <c r="D264" s="7" t="s">
        <v>174</v>
      </c>
      <c r="E264" s="7" t="s">
        <v>165</v>
      </c>
      <c r="F264" s="8">
        <v>3</v>
      </c>
      <c r="G264" s="8">
        <v>3</v>
      </c>
      <c r="H264" s="43">
        <v>2.98</v>
      </c>
      <c r="I264" s="11">
        <v>0.25</v>
      </c>
      <c r="J264" s="7" t="s">
        <v>404</v>
      </c>
      <c r="K264" s="9" t="str">
        <f t="shared" si="24"/>
        <v>-1%</v>
      </c>
      <c r="L264" s="9" t="str">
        <f t="shared" si="25"/>
        <v>-92%</v>
      </c>
      <c r="M264" s="9">
        <f t="shared" si="26"/>
        <v>-6.6666666666666723E-3</v>
      </c>
      <c r="N264" s="4">
        <f t="shared" si="27"/>
        <v>0</v>
      </c>
      <c r="O264" s="5" t="str">
        <f t="shared" si="28"/>
        <v>César Ortega (Neuquén, Neuquén): Fibertel 3 / 3. Medido: 2,98 / 0,25. Diferencia: -1% / -92%</v>
      </c>
      <c r="P264" s="5" t="str">
        <f t="shared" si="29"/>
        <v>Neuquén, Neuquén, Argentina</v>
      </c>
      <c r="Q264" s="6"/>
      <c r="R264" s="6"/>
      <c r="S264" s="6"/>
      <c r="T264" s="6"/>
      <c r="U264" s="6"/>
      <c r="V264" s="6"/>
      <c r="W264" s="6"/>
      <c r="X264" s="6"/>
    </row>
    <row r="265" spans="1:24" ht="15.75" customHeight="1" x14ac:dyDescent="0.2">
      <c r="A265" s="10">
        <v>40430</v>
      </c>
      <c r="B265" s="7" t="s">
        <v>212</v>
      </c>
      <c r="C265" s="7" t="s">
        <v>174</v>
      </c>
      <c r="D265" s="7" t="s">
        <v>174</v>
      </c>
      <c r="E265" s="7" t="s">
        <v>259</v>
      </c>
      <c r="F265" s="7">
        <v>5</v>
      </c>
      <c r="G265" s="7" t="s">
        <v>21</v>
      </c>
      <c r="H265" s="43">
        <v>3.51</v>
      </c>
      <c r="I265" s="7">
        <v>0.39</v>
      </c>
      <c r="J265" s="7" t="s">
        <v>404</v>
      </c>
      <c r="K265" s="9" t="str">
        <f t="shared" si="24"/>
        <v>-30%</v>
      </c>
      <c r="L265" s="9" t="str">
        <f t="shared" si="25"/>
        <v>?</v>
      </c>
      <c r="M265" s="9">
        <f t="shared" si="26"/>
        <v>-0.29800000000000004</v>
      </c>
      <c r="N265" s="4">
        <f t="shared" si="27"/>
        <v>0</v>
      </c>
      <c r="O265" s="5" t="str">
        <f t="shared" si="28"/>
        <v>Ricardo Noé (Neuquén, Neuquén): Speedy 5 / ?. Medido: 3,51 / 0,39. Diferencia: -30% / ?</v>
      </c>
      <c r="P265" s="5" t="str">
        <f t="shared" si="29"/>
        <v>Neuquén, Neuquén, Argentina</v>
      </c>
      <c r="Q265" s="6"/>
      <c r="R265" s="6"/>
      <c r="S265" s="6"/>
      <c r="T265" s="6"/>
      <c r="U265" s="6"/>
      <c r="V265" s="6"/>
      <c r="W265" s="6"/>
      <c r="X265" s="6"/>
    </row>
    <row r="266" spans="1:24" ht="15.75" customHeight="1" x14ac:dyDescent="0.2">
      <c r="A266" s="10">
        <v>40187</v>
      </c>
      <c r="B266" s="7" t="s">
        <v>129</v>
      </c>
      <c r="C266" s="7" t="s">
        <v>174</v>
      </c>
      <c r="D266" s="7" t="s">
        <v>174</v>
      </c>
      <c r="E266" s="7" t="s">
        <v>259</v>
      </c>
      <c r="F266" s="8">
        <v>5</v>
      </c>
      <c r="G266" s="8" t="s">
        <v>21</v>
      </c>
      <c r="H266" s="43">
        <v>3.58</v>
      </c>
      <c r="I266" s="11">
        <v>0.45</v>
      </c>
      <c r="J266" s="7" t="s">
        <v>404</v>
      </c>
      <c r="K266" s="9" t="str">
        <f t="shared" si="24"/>
        <v>-28%</v>
      </c>
      <c r="L266" s="9" t="str">
        <f t="shared" si="25"/>
        <v>?</v>
      </c>
      <c r="M266" s="9">
        <f t="shared" si="26"/>
        <v>-0.28399999999999997</v>
      </c>
      <c r="N266" s="4">
        <f t="shared" si="27"/>
        <v>0</v>
      </c>
      <c r="O266" s="5" t="str">
        <f t="shared" si="28"/>
        <v>Dlgiuliani (Neuquén, Neuquén): Speedy 5 / ?. Medido: 3,58 / 0,45. Diferencia: -28% / ?</v>
      </c>
      <c r="P266" s="5" t="str">
        <f t="shared" si="29"/>
        <v>Neuquén, Neuquén, Argentina</v>
      </c>
      <c r="Q266" s="6"/>
      <c r="R266" s="6"/>
      <c r="S266" s="6"/>
      <c r="T266" s="6"/>
      <c r="U266" s="6"/>
      <c r="V266" s="6"/>
      <c r="W266" s="6"/>
      <c r="X266" s="6"/>
    </row>
    <row r="267" spans="1:24" ht="15.75" customHeight="1" x14ac:dyDescent="0.2">
      <c r="A267" s="10">
        <v>40430</v>
      </c>
      <c r="B267" s="7" t="s">
        <v>299</v>
      </c>
      <c r="C267" s="7" t="s">
        <v>180</v>
      </c>
      <c r="D267" s="7" t="s">
        <v>61</v>
      </c>
      <c r="E267" s="7" t="s">
        <v>259</v>
      </c>
      <c r="F267" s="8">
        <v>3</v>
      </c>
      <c r="G267" s="8">
        <v>0.51200000000000001</v>
      </c>
      <c r="H267" s="43">
        <v>2.69</v>
      </c>
      <c r="I267" s="11">
        <v>0.44</v>
      </c>
      <c r="J267" s="7" t="s">
        <v>404</v>
      </c>
      <c r="K267" s="9" t="str">
        <f t="shared" si="24"/>
        <v>-10%</v>
      </c>
      <c r="L267" s="9" t="str">
        <f t="shared" si="25"/>
        <v>-14%</v>
      </c>
      <c r="M267" s="9">
        <f t="shared" si="26"/>
        <v>-0.10333333333333335</v>
      </c>
      <c r="N267" s="4">
        <f t="shared" si="27"/>
        <v>0</v>
      </c>
      <c r="O267" s="5" t="str">
        <f t="shared" si="28"/>
        <v>Alejandro (Allen, Río Negro): Speedy 3 / 0,512. Medido: 2,69 / 0,44. Diferencia: -10% / -14%</v>
      </c>
      <c r="P267" s="5" t="str">
        <f t="shared" si="29"/>
        <v>Allen, Río Negro, Argentina</v>
      </c>
      <c r="Q267" s="6"/>
      <c r="R267" s="6"/>
      <c r="S267" s="6"/>
      <c r="T267" s="6"/>
      <c r="U267" s="6"/>
      <c r="V267" s="6"/>
      <c r="W267" s="6"/>
      <c r="X267" s="6"/>
    </row>
    <row r="268" spans="1:24" ht="15.75" customHeight="1" x14ac:dyDescent="0.2">
      <c r="A268" s="10">
        <v>40187</v>
      </c>
      <c r="B268" s="7" t="s">
        <v>186</v>
      </c>
      <c r="C268" s="7" t="s">
        <v>180</v>
      </c>
      <c r="D268" s="7" t="s">
        <v>250</v>
      </c>
      <c r="E268" s="7" t="s">
        <v>259</v>
      </c>
      <c r="F268" s="8">
        <v>5</v>
      </c>
      <c r="G268" s="8">
        <v>0.51200000000000001</v>
      </c>
      <c r="H268" s="43">
        <v>3.18</v>
      </c>
      <c r="I268" s="11">
        <v>0.44</v>
      </c>
      <c r="J268" s="7" t="s">
        <v>404</v>
      </c>
      <c r="K268" s="9" t="str">
        <f t="shared" si="24"/>
        <v>-36%</v>
      </c>
      <c r="L268" s="9" t="str">
        <f t="shared" si="25"/>
        <v>-14%</v>
      </c>
      <c r="M268" s="9">
        <f t="shared" si="26"/>
        <v>-0.36399999999999999</v>
      </c>
      <c r="N268" s="4">
        <f t="shared" si="27"/>
        <v>-1</v>
      </c>
      <c r="O268" s="5" t="str">
        <f t="shared" si="28"/>
        <v>Sylvester (Cipolletti, Río Negro): Speedy 5 / 0,512. Medido: 3,18 / 0,44. Diferencia: -36% / -14%</v>
      </c>
      <c r="P268" s="5" t="str">
        <f t="shared" si="29"/>
        <v>Cipolletti, Río Negro, Argentina</v>
      </c>
      <c r="Q268" s="6"/>
      <c r="R268" s="6"/>
      <c r="S268" s="6"/>
      <c r="T268" s="6"/>
      <c r="U268" s="6"/>
      <c r="V268" s="6"/>
      <c r="W268" s="6"/>
      <c r="X268" s="6"/>
    </row>
    <row r="269" spans="1:24" ht="15.75" customHeight="1" x14ac:dyDescent="0.2">
      <c r="A269" s="10">
        <v>40399</v>
      </c>
      <c r="B269" s="7" t="s">
        <v>280</v>
      </c>
      <c r="C269" s="7" t="s">
        <v>267</v>
      </c>
      <c r="D269" s="7" t="s">
        <v>14</v>
      </c>
      <c r="E269" s="7" t="s">
        <v>177</v>
      </c>
      <c r="F269" s="7">
        <v>1</v>
      </c>
      <c r="G269" s="7" t="s">
        <v>21</v>
      </c>
      <c r="H269" s="43">
        <v>0.84</v>
      </c>
      <c r="I269" s="7">
        <v>0.17</v>
      </c>
      <c r="J269" s="7" t="s">
        <v>404</v>
      </c>
      <c r="K269" s="9" t="str">
        <f t="shared" si="24"/>
        <v>-16%</v>
      </c>
      <c r="L269" s="9" t="str">
        <f t="shared" si="25"/>
        <v>?</v>
      </c>
      <c r="M269" s="9">
        <f t="shared" si="26"/>
        <v>-0.16000000000000003</v>
      </c>
      <c r="N269" s="4">
        <f t="shared" si="27"/>
        <v>0</v>
      </c>
      <c r="O269" s="5" t="str">
        <f t="shared" si="28"/>
        <v>Daniel de Salta (Capital, Salta): Arnet 1 / ?. Medido: 0,84 / 0,17. Diferencia: -16% / ?</v>
      </c>
      <c r="P269" s="5" t="str">
        <f t="shared" si="29"/>
        <v>Capital, Salta, Argentina</v>
      </c>
      <c r="Q269" s="6"/>
      <c r="R269" s="6"/>
      <c r="S269" s="6"/>
      <c r="T269" s="6"/>
      <c r="U269" s="6"/>
      <c r="V269" s="6"/>
      <c r="W269" s="6"/>
      <c r="X269" s="6"/>
    </row>
    <row r="270" spans="1:24" ht="15.75" customHeight="1" x14ac:dyDescent="0.2">
      <c r="A270" s="10">
        <v>40218</v>
      </c>
      <c r="B270" s="7" t="s">
        <v>128</v>
      </c>
      <c r="C270" s="7" t="s">
        <v>267</v>
      </c>
      <c r="D270" s="7" t="s">
        <v>14</v>
      </c>
      <c r="E270" s="7" t="s">
        <v>177</v>
      </c>
      <c r="F270" s="8">
        <v>1</v>
      </c>
      <c r="G270" s="8" t="s">
        <v>21</v>
      </c>
      <c r="H270" s="43">
        <v>0.93</v>
      </c>
      <c r="I270" s="11">
        <v>0.19</v>
      </c>
      <c r="J270" s="7" t="s">
        <v>404</v>
      </c>
      <c r="K270" s="9" t="str">
        <f t="shared" si="24"/>
        <v>-7%</v>
      </c>
      <c r="L270" s="9" t="str">
        <f t="shared" si="25"/>
        <v>?</v>
      </c>
      <c r="M270" s="9">
        <f t="shared" si="26"/>
        <v>-6.9999999999999951E-2</v>
      </c>
      <c r="N270" s="4">
        <f t="shared" si="27"/>
        <v>0</v>
      </c>
      <c r="O270" s="5" t="str">
        <f t="shared" si="28"/>
        <v>Mcjavi (Capital, Salta): Arnet 1 / ?. Medido: 0,93 / 0,19. Diferencia: -7% / ?</v>
      </c>
      <c r="P270" s="5" t="str">
        <f t="shared" si="29"/>
        <v>Capital, Salta, Argentina</v>
      </c>
      <c r="Q270" s="6"/>
      <c r="R270" s="6"/>
      <c r="S270" s="6"/>
      <c r="T270" s="6"/>
      <c r="U270" s="6"/>
      <c r="V270" s="6"/>
      <c r="W270" s="6"/>
      <c r="X270" s="6"/>
    </row>
    <row r="271" spans="1:24" ht="15.75" customHeight="1" x14ac:dyDescent="0.2">
      <c r="A271" s="10">
        <v>40421</v>
      </c>
      <c r="B271" s="7" t="s">
        <v>72</v>
      </c>
      <c r="C271" s="7" t="s">
        <v>267</v>
      </c>
      <c r="D271" s="7" t="s">
        <v>267</v>
      </c>
      <c r="E271" s="7" t="s">
        <v>165</v>
      </c>
      <c r="F271" s="8">
        <v>3</v>
      </c>
      <c r="G271" s="8">
        <v>0.25</v>
      </c>
      <c r="H271" s="43">
        <v>1.68</v>
      </c>
      <c r="I271" s="11">
        <v>0.25</v>
      </c>
      <c r="J271" s="7" t="s">
        <v>404</v>
      </c>
      <c r="K271" s="9" t="str">
        <f t="shared" si="24"/>
        <v>-44%</v>
      </c>
      <c r="L271" s="9" t="str">
        <f t="shared" si="25"/>
        <v>%</v>
      </c>
      <c r="M271" s="9">
        <f t="shared" si="26"/>
        <v>-0.44</v>
      </c>
      <c r="N271" s="4">
        <f t="shared" si="27"/>
        <v>-1</v>
      </c>
      <c r="O271" s="5" t="str">
        <f t="shared" si="28"/>
        <v>Ivana (Salta, Salta): Fibertel 3 / 0,25. Medido: 1,68 / 0,25. Diferencia: -44% / %</v>
      </c>
      <c r="P271" s="5" t="str">
        <f t="shared" si="29"/>
        <v>Salta, Salta, Argentina</v>
      </c>
      <c r="Q271" s="6"/>
      <c r="R271" s="6"/>
      <c r="S271" s="6"/>
      <c r="T271" s="6"/>
      <c r="U271" s="6"/>
      <c r="V271" s="6"/>
      <c r="W271" s="6"/>
      <c r="X271" s="6"/>
    </row>
    <row r="272" spans="1:24" ht="15.75" customHeight="1" x14ac:dyDescent="0.2">
      <c r="A272" s="10">
        <v>40187</v>
      </c>
      <c r="B272" s="7" t="s">
        <v>383</v>
      </c>
      <c r="C272" s="7" t="s">
        <v>267</v>
      </c>
      <c r="D272" s="7" t="s">
        <v>267</v>
      </c>
      <c r="E272" s="7" t="s">
        <v>165</v>
      </c>
      <c r="F272" s="8">
        <v>3</v>
      </c>
      <c r="G272" s="8" t="s">
        <v>21</v>
      </c>
      <c r="H272" s="43">
        <v>1.88</v>
      </c>
      <c r="I272" s="11">
        <v>0.23</v>
      </c>
      <c r="J272" s="7" t="s">
        <v>404</v>
      </c>
      <c r="K272" s="9" t="str">
        <f t="shared" si="24"/>
        <v>-37%</v>
      </c>
      <c r="L272" s="9" t="str">
        <f t="shared" si="25"/>
        <v>?</v>
      </c>
      <c r="M272" s="9">
        <f t="shared" si="26"/>
        <v>-0.37333333333333335</v>
      </c>
      <c r="N272" s="4">
        <f t="shared" si="27"/>
        <v>-1</v>
      </c>
      <c r="O272" s="5" t="str">
        <f t="shared" si="28"/>
        <v>Fernando (Salta, Salta): Fibertel 3 / ?. Medido: 1,88 / 0,23. Diferencia: -37% / ?</v>
      </c>
      <c r="P272" s="5" t="str">
        <f t="shared" si="29"/>
        <v>Salta, Salta, Argentina</v>
      </c>
      <c r="Q272" s="6"/>
      <c r="R272" s="6"/>
      <c r="S272" s="6"/>
      <c r="T272" s="6"/>
      <c r="U272" s="6"/>
      <c r="V272" s="6"/>
      <c r="W272" s="6"/>
      <c r="X272" s="6"/>
    </row>
    <row r="273" spans="1:24" ht="15.75" customHeight="1" x14ac:dyDescent="0.2">
      <c r="A273" s="7"/>
      <c r="B273" s="7" t="s">
        <v>184</v>
      </c>
      <c r="C273" s="7" t="s">
        <v>267</v>
      </c>
      <c r="D273" s="7" t="s">
        <v>14</v>
      </c>
      <c r="E273" s="7" t="s">
        <v>165</v>
      </c>
      <c r="F273" s="7">
        <v>2</v>
      </c>
      <c r="G273" s="8">
        <v>0.25</v>
      </c>
      <c r="H273" s="43">
        <v>1.97</v>
      </c>
      <c r="I273" s="11">
        <v>0.25</v>
      </c>
      <c r="J273" s="7" t="s">
        <v>404</v>
      </c>
      <c r="K273" s="9" t="str">
        <f t="shared" si="24"/>
        <v>-2%</v>
      </c>
      <c r="L273" s="9" t="str">
        <f t="shared" si="25"/>
        <v>%</v>
      </c>
      <c r="M273" s="9">
        <f t="shared" si="26"/>
        <v>-1.5000000000000013E-2</v>
      </c>
      <c r="N273" s="4">
        <f t="shared" si="27"/>
        <v>0</v>
      </c>
      <c r="O273" s="5" t="str">
        <f t="shared" si="28"/>
        <v>Jorge Alejandro (Capital, Salta): Fibertel 2 / 0,25. Medido: 1,97 / 0,25. Diferencia: -2% / %</v>
      </c>
      <c r="P273" s="5" t="str">
        <f t="shared" si="29"/>
        <v>Capital, Salta, Argentina</v>
      </c>
      <c r="Q273" s="6"/>
      <c r="R273" s="6"/>
      <c r="S273" s="6"/>
      <c r="T273" s="6"/>
      <c r="U273" s="6"/>
      <c r="V273" s="6"/>
      <c r="W273" s="6"/>
      <c r="X273" s="6"/>
    </row>
    <row r="274" spans="1:24" ht="15.75" customHeight="1" x14ac:dyDescent="0.2">
      <c r="A274" s="7"/>
      <c r="B274" s="7" t="s">
        <v>309</v>
      </c>
      <c r="C274" s="7" t="s">
        <v>267</v>
      </c>
      <c r="D274" s="7" t="s">
        <v>14</v>
      </c>
      <c r="E274" s="7" t="s">
        <v>177</v>
      </c>
      <c r="F274" s="7">
        <v>3</v>
      </c>
      <c r="G274" s="8" t="s">
        <v>21</v>
      </c>
      <c r="H274" s="43">
        <v>2.36</v>
      </c>
      <c r="I274" s="7">
        <v>0.4</v>
      </c>
      <c r="J274" s="7" t="s">
        <v>404</v>
      </c>
      <c r="K274" s="9" t="str">
        <f t="shared" si="24"/>
        <v>-21%</v>
      </c>
      <c r="L274" s="9" t="str">
        <f t="shared" si="25"/>
        <v>?</v>
      </c>
      <c r="M274" s="9">
        <f t="shared" si="26"/>
        <v>-0.21333333333333337</v>
      </c>
      <c r="N274" s="4">
        <f t="shared" si="27"/>
        <v>0</v>
      </c>
      <c r="O274" s="5" t="str">
        <f t="shared" si="28"/>
        <v>Maxi (Capital, Salta): Arnet 3 / ?. Medido: 2,36 / 0,4. Diferencia: -21% / ?</v>
      </c>
      <c r="P274" s="5" t="str">
        <f t="shared" si="29"/>
        <v>Capital, Salta, Argentina</v>
      </c>
      <c r="Q274" s="6"/>
      <c r="R274" s="6"/>
      <c r="S274" s="6"/>
      <c r="T274" s="6"/>
      <c r="U274" s="6"/>
      <c r="V274" s="6"/>
      <c r="W274" s="6"/>
      <c r="X274" s="6"/>
    </row>
    <row r="275" spans="1:24" ht="15.75" customHeight="1" x14ac:dyDescent="0.2">
      <c r="A275" s="10">
        <v>40430</v>
      </c>
      <c r="B275" s="7" t="s">
        <v>324</v>
      </c>
      <c r="C275" s="7" t="s">
        <v>267</v>
      </c>
      <c r="D275" s="7" t="s">
        <v>14</v>
      </c>
      <c r="E275" s="7" t="s">
        <v>165</v>
      </c>
      <c r="F275" s="7">
        <v>3</v>
      </c>
      <c r="G275" s="7" t="s">
        <v>21</v>
      </c>
      <c r="H275" s="43">
        <v>2.98</v>
      </c>
      <c r="I275" s="7">
        <v>0.25</v>
      </c>
      <c r="J275" s="7" t="s">
        <v>404</v>
      </c>
      <c r="K275" s="9" t="str">
        <f t="shared" si="24"/>
        <v>-1%</v>
      </c>
      <c r="L275" s="9" t="str">
        <f t="shared" si="25"/>
        <v>?</v>
      </c>
      <c r="M275" s="9">
        <f t="shared" si="26"/>
        <v>-6.6666666666666723E-3</v>
      </c>
      <c r="N275" s="4">
        <f t="shared" si="27"/>
        <v>0</v>
      </c>
      <c r="O275" s="5" t="str">
        <f t="shared" si="28"/>
        <v>Sla_leandrin (Capital, Salta): Fibertel 3 / ?. Medido: 2,98 / 0,25. Diferencia: -1% / ?</v>
      </c>
      <c r="P275" s="5" t="str">
        <f t="shared" si="29"/>
        <v>Capital, Salta, Argentina</v>
      </c>
      <c r="Q275" s="6"/>
      <c r="R275" s="6"/>
      <c r="S275" s="6"/>
      <c r="T275" s="6"/>
      <c r="U275" s="6"/>
      <c r="V275" s="6"/>
      <c r="W275" s="6"/>
      <c r="X275" s="6"/>
    </row>
    <row r="276" spans="1:24" ht="15.75" customHeight="1" x14ac:dyDescent="0.2">
      <c r="A276" s="7"/>
      <c r="B276" s="7" t="s">
        <v>100</v>
      </c>
      <c r="C276" s="7" t="s">
        <v>230</v>
      </c>
      <c r="D276" s="7" t="s">
        <v>230</v>
      </c>
      <c r="E276" s="7" t="s">
        <v>259</v>
      </c>
      <c r="F276" s="7">
        <v>0.51200000000000001</v>
      </c>
      <c r="G276" s="8" t="s">
        <v>21</v>
      </c>
      <c r="H276" s="43">
        <v>0.32</v>
      </c>
      <c r="I276" s="7">
        <v>0.12</v>
      </c>
      <c r="J276" s="7" t="s">
        <v>404</v>
      </c>
      <c r="K276" s="9" t="str">
        <f t="shared" si="24"/>
        <v>-38%</v>
      </c>
      <c r="L276" s="9" t="str">
        <f t="shared" si="25"/>
        <v>?</v>
      </c>
      <c r="M276" s="9">
        <f t="shared" si="26"/>
        <v>-0.375</v>
      </c>
      <c r="N276" s="4">
        <f t="shared" si="27"/>
        <v>-1</v>
      </c>
      <c r="O276" s="5" t="str">
        <f t="shared" si="28"/>
        <v>Cristian (San Juan, San Juan): Speedy 0,512 / ?. Medido: 0,32 / 0,12. Diferencia: -38% / ?</v>
      </c>
      <c r="P276" s="5" t="str">
        <f t="shared" si="29"/>
        <v>San Juan, San Juan, Argentina</v>
      </c>
      <c r="Q276" s="6"/>
      <c r="R276" s="6"/>
      <c r="S276" s="6"/>
      <c r="T276" s="6"/>
      <c r="U276" s="6"/>
      <c r="V276" s="6"/>
      <c r="W276" s="6"/>
      <c r="X276" s="6"/>
    </row>
    <row r="277" spans="1:24" ht="15.75" customHeight="1" x14ac:dyDescent="0.2">
      <c r="A277" s="10">
        <v>40368</v>
      </c>
      <c r="B277" s="7" t="s">
        <v>155</v>
      </c>
      <c r="C277" s="7" t="s">
        <v>422</v>
      </c>
      <c r="D277" s="7" t="s">
        <v>339</v>
      </c>
      <c r="E277" s="7" t="s">
        <v>379</v>
      </c>
      <c r="F277" s="7">
        <v>1</v>
      </c>
      <c r="G277" s="7" t="s">
        <v>21</v>
      </c>
      <c r="H277" s="43">
        <v>0.63</v>
      </c>
      <c r="I277" s="7">
        <v>0.23</v>
      </c>
      <c r="J277" s="7" t="s">
        <v>404</v>
      </c>
      <c r="K277" s="9" t="str">
        <f t="shared" si="24"/>
        <v>-37%</v>
      </c>
      <c r="L277" s="9" t="str">
        <f t="shared" si="25"/>
        <v>?</v>
      </c>
      <c r="M277" s="9">
        <f t="shared" si="26"/>
        <v>-0.37</v>
      </c>
      <c r="N277" s="4">
        <f t="shared" si="27"/>
        <v>-1</v>
      </c>
      <c r="O277" s="5" t="str">
        <f t="shared" si="28"/>
        <v>Daniel (Villa Mercedes, San Luis): Megacable 1 / ?. Medido: 0,63 / 0,23. Diferencia: -37% / ?</v>
      </c>
      <c r="P277" s="5" t="str">
        <f t="shared" si="29"/>
        <v>Villa Mercedes, San Luis, Argentina</v>
      </c>
      <c r="Q277" s="6" t="s">
        <v>461</v>
      </c>
      <c r="R277" s="6"/>
      <c r="S277" s="6"/>
      <c r="T277" s="6"/>
      <c r="U277" s="6"/>
      <c r="V277" s="6"/>
      <c r="W277" s="6"/>
      <c r="X277" s="6"/>
    </row>
    <row r="278" spans="1:24" ht="15.75" customHeight="1" x14ac:dyDescent="0.2">
      <c r="A278" s="7"/>
      <c r="B278" s="7" t="s">
        <v>276</v>
      </c>
      <c r="C278" s="7" t="s">
        <v>422</v>
      </c>
      <c r="D278" s="7" t="s">
        <v>422</v>
      </c>
      <c r="E278" s="7" t="s">
        <v>259</v>
      </c>
      <c r="F278" s="7">
        <v>3</v>
      </c>
      <c r="G278" s="8" t="s">
        <v>21</v>
      </c>
      <c r="H278" s="43">
        <v>0.73</v>
      </c>
      <c r="I278" s="7">
        <v>0.45</v>
      </c>
      <c r="J278" s="7" t="s">
        <v>404</v>
      </c>
      <c r="K278" s="9" t="str">
        <f t="shared" si="24"/>
        <v>-76%</v>
      </c>
      <c r="L278" s="9" t="str">
        <f t="shared" si="25"/>
        <v>?</v>
      </c>
      <c r="M278" s="9">
        <f t="shared" si="26"/>
        <v>-0.75666666666666671</v>
      </c>
      <c r="N278" s="4">
        <f t="shared" si="27"/>
        <v>-1</v>
      </c>
      <c r="O278" s="5" t="str">
        <f t="shared" si="28"/>
        <v>Jorge Luis Fourcade (San Luis, San Luis): Speedy 3 / ?. Medido: 0,73 / 0,45. Diferencia: -76% / ?</v>
      </c>
      <c r="P278" s="5" t="str">
        <f t="shared" si="29"/>
        <v>San Luis, San Luis, Argentina</v>
      </c>
      <c r="Q278" s="6"/>
      <c r="R278" s="6"/>
      <c r="S278" s="6"/>
      <c r="T278" s="6"/>
      <c r="U278" s="6"/>
      <c r="V278" s="6"/>
      <c r="W278" s="6"/>
      <c r="X278" s="6"/>
    </row>
    <row r="279" spans="1:24" ht="15.75" customHeight="1" x14ac:dyDescent="0.2">
      <c r="A279" s="10">
        <v>40399</v>
      </c>
      <c r="B279" s="7" t="s">
        <v>149</v>
      </c>
      <c r="C279" s="7" t="s">
        <v>331</v>
      </c>
      <c r="D279" s="7" t="s">
        <v>331</v>
      </c>
      <c r="E279" s="7" t="s">
        <v>0</v>
      </c>
      <c r="F279" s="7">
        <v>0.4</v>
      </c>
      <c r="G279" s="7">
        <v>0.128</v>
      </c>
      <c r="H279" s="43">
        <v>0.52</v>
      </c>
      <c r="I279" s="7">
        <v>7.0000000000000007E-2</v>
      </c>
      <c r="J279" s="7" t="s">
        <v>404</v>
      </c>
      <c r="K279" s="9" t="str">
        <f t="shared" si="24"/>
        <v>30%</v>
      </c>
      <c r="L279" s="9" t="str">
        <f t="shared" si="25"/>
        <v>-45%</v>
      </c>
      <c r="M279" s="9">
        <f t="shared" si="26"/>
        <v>0.3</v>
      </c>
      <c r="N279" s="4">
        <f t="shared" si="27"/>
        <v>1</v>
      </c>
      <c r="O279" s="5" t="str">
        <f t="shared" si="28"/>
        <v>Richi Central (Santa Fé, Santa Fé): Gigared S.A. 0,4 / 0,128. Medido: 0,52 / 0,07. Diferencia: 30% / -45%</v>
      </c>
      <c r="P279" s="5" t="str">
        <f t="shared" si="29"/>
        <v>Santa Fé, Santa Fé, Argentina</v>
      </c>
      <c r="Q279" s="6" t="s">
        <v>461</v>
      </c>
      <c r="R279" s="6"/>
      <c r="S279" s="6"/>
      <c r="T279" s="6"/>
      <c r="U279" s="6"/>
      <c r="V279" s="6"/>
      <c r="W279" s="6"/>
      <c r="X279" s="6"/>
    </row>
    <row r="280" spans="1:24" ht="15.75" customHeight="1" x14ac:dyDescent="0.2">
      <c r="A280" s="7"/>
      <c r="B280" s="7" t="s">
        <v>209</v>
      </c>
      <c r="C280" s="7" t="s">
        <v>331</v>
      </c>
      <c r="D280" s="7" t="s">
        <v>14</v>
      </c>
      <c r="E280" s="7" t="s">
        <v>177</v>
      </c>
      <c r="F280" s="7">
        <v>0.64</v>
      </c>
      <c r="G280" s="8" t="s">
        <v>21</v>
      </c>
      <c r="H280" s="43">
        <v>0.76</v>
      </c>
      <c r="I280" s="11">
        <v>0.13</v>
      </c>
      <c r="J280" s="7" t="s">
        <v>404</v>
      </c>
      <c r="K280" s="9" t="str">
        <f t="shared" si="24"/>
        <v>19%</v>
      </c>
      <c r="L280" s="9" t="str">
        <f t="shared" si="25"/>
        <v>?</v>
      </c>
      <c r="M280" s="9">
        <f t="shared" si="26"/>
        <v>0.1875</v>
      </c>
      <c r="N280" s="4">
        <f t="shared" si="27"/>
        <v>1</v>
      </c>
      <c r="O280" s="5" t="str">
        <f t="shared" si="28"/>
        <v>Mariangeles (Capital, Santa Fé): Arnet 0,64 / ?. Medido: 0,76 / 0,13. Diferencia: 19% / ?</v>
      </c>
      <c r="P280" s="5" t="str">
        <f t="shared" si="29"/>
        <v>Capital, Santa Fé, Argentina</v>
      </c>
      <c r="Q280" s="6"/>
      <c r="R280" s="6"/>
      <c r="S280" s="6"/>
      <c r="T280" s="6"/>
      <c r="U280" s="6"/>
      <c r="V280" s="6"/>
      <c r="W280" s="6"/>
      <c r="X280" s="6"/>
    </row>
    <row r="281" spans="1:24" ht="15.75" customHeight="1" x14ac:dyDescent="0.2">
      <c r="A281" s="10">
        <v>40187</v>
      </c>
      <c r="B281" s="7" t="s">
        <v>131</v>
      </c>
      <c r="C281" s="7" t="s">
        <v>331</v>
      </c>
      <c r="D281" s="7" t="s">
        <v>37</v>
      </c>
      <c r="E281" s="7" t="s">
        <v>177</v>
      </c>
      <c r="F281" s="8">
        <v>1</v>
      </c>
      <c r="G281" s="8" t="s">
        <v>21</v>
      </c>
      <c r="H281" s="43">
        <v>0.88</v>
      </c>
      <c r="I281" s="11">
        <v>0.12</v>
      </c>
      <c r="J281" s="7" t="s">
        <v>404</v>
      </c>
      <c r="K281" s="9" t="str">
        <f t="shared" si="24"/>
        <v>-12%</v>
      </c>
      <c r="L281" s="9" t="str">
        <f t="shared" si="25"/>
        <v>?</v>
      </c>
      <c r="M281" s="9">
        <f t="shared" si="26"/>
        <v>-0.12</v>
      </c>
      <c r="N281" s="4">
        <f t="shared" si="27"/>
        <v>0</v>
      </c>
      <c r="O281" s="5" t="str">
        <f t="shared" si="28"/>
        <v>Diego Martin  (Galvez, Santa Fé): Arnet 1 / ?. Medido: 0,88 / 0,12. Diferencia: -12% / ?</v>
      </c>
      <c r="P281" s="5" t="str">
        <f t="shared" si="29"/>
        <v>Galvez, Santa Fé, Argentina</v>
      </c>
      <c r="Q281" s="6"/>
      <c r="R281" s="6"/>
      <c r="S281" s="6"/>
      <c r="T281" s="6"/>
      <c r="U281" s="6"/>
      <c r="V281" s="6"/>
      <c r="W281" s="6"/>
      <c r="X281" s="6"/>
    </row>
    <row r="282" spans="1:24" ht="15.75" customHeight="1" x14ac:dyDescent="0.2">
      <c r="A282" s="7"/>
      <c r="B282" s="7" t="s">
        <v>158</v>
      </c>
      <c r="C282" s="7" t="s">
        <v>331</v>
      </c>
      <c r="D282" s="7" t="s">
        <v>248</v>
      </c>
      <c r="E282" s="7" t="s">
        <v>177</v>
      </c>
      <c r="F282" s="7">
        <v>1</v>
      </c>
      <c r="G282" s="8">
        <v>0.25600000000000001</v>
      </c>
      <c r="H282" s="43">
        <v>0.88</v>
      </c>
      <c r="I282" s="11">
        <v>0.2</v>
      </c>
      <c r="J282" s="7" t="s">
        <v>404</v>
      </c>
      <c r="K282" s="9" t="str">
        <f t="shared" si="24"/>
        <v>-12%</v>
      </c>
      <c r="L282" s="9" t="str">
        <f t="shared" si="25"/>
        <v>-22%</v>
      </c>
      <c r="M282" s="9">
        <f t="shared" si="26"/>
        <v>-0.12</v>
      </c>
      <c r="N282" s="4">
        <f t="shared" si="27"/>
        <v>0</v>
      </c>
      <c r="O282" s="5" t="str">
        <f t="shared" si="28"/>
        <v>Ezequiel Hernán Villanueva (Casilda, Santa Fé): Arnet 1 / 0,256. Medido: 0,88 / 0,2. Diferencia: -12% / -22%</v>
      </c>
      <c r="P282" s="5" t="str">
        <f t="shared" si="29"/>
        <v>Casilda, Santa Fé, Argentina</v>
      </c>
      <c r="Q282" s="6"/>
      <c r="R282" s="6"/>
      <c r="S282" s="6"/>
      <c r="T282" s="6"/>
      <c r="U282" s="6"/>
      <c r="V282" s="6"/>
      <c r="W282" s="6"/>
      <c r="X282" s="6"/>
    </row>
    <row r="283" spans="1:24" ht="15.75" customHeight="1" x14ac:dyDescent="0.2">
      <c r="A283" s="10">
        <v>40187</v>
      </c>
      <c r="B283" s="7" t="s">
        <v>96</v>
      </c>
      <c r="C283" s="7" t="s">
        <v>331</v>
      </c>
      <c r="D283" s="7" t="s">
        <v>401</v>
      </c>
      <c r="E283" s="7" t="s">
        <v>165</v>
      </c>
      <c r="F283" s="8">
        <v>1</v>
      </c>
      <c r="G283" s="8">
        <v>0.128</v>
      </c>
      <c r="H283" s="43">
        <v>0.88</v>
      </c>
      <c r="I283" s="11">
        <v>0.13</v>
      </c>
      <c r="J283" s="7" t="s">
        <v>404</v>
      </c>
      <c r="K283" s="9" t="str">
        <f t="shared" si="24"/>
        <v>-12%</v>
      </c>
      <c r="L283" s="9" t="str">
        <f t="shared" si="25"/>
        <v>2%</v>
      </c>
      <c r="M283" s="9">
        <f t="shared" si="26"/>
        <v>-0.12</v>
      </c>
      <c r="N283" s="4">
        <f t="shared" si="27"/>
        <v>0</v>
      </c>
      <c r="O283" s="5" t="str">
        <f t="shared" si="28"/>
        <v>Pasutti Jeronimo (Rosario, Santa Fé): Fibertel 1 / 0,128. Medido: 0,88 / 0,13. Diferencia: -12% / 2%</v>
      </c>
      <c r="P283" s="5" t="str">
        <f t="shared" si="29"/>
        <v>Rosario, Santa Fé, Argentina</v>
      </c>
      <c r="Q283" s="6"/>
      <c r="R283" s="6"/>
      <c r="S283" s="6"/>
      <c r="T283" s="6"/>
      <c r="U283" s="6"/>
      <c r="V283" s="6"/>
      <c r="W283" s="6"/>
      <c r="X283" s="6"/>
    </row>
    <row r="284" spans="1:24" ht="15.75" customHeight="1" x14ac:dyDescent="0.2">
      <c r="A284" s="10">
        <v>40399</v>
      </c>
      <c r="B284" s="7" t="s">
        <v>344</v>
      </c>
      <c r="C284" s="7" t="s">
        <v>331</v>
      </c>
      <c r="D284" s="7" t="s">
        <v>206</v>
      </c>
      <c r="E284" s="7" t="s">
        <v>177</v>
      </c>
      <c r="F284" s="7">
        <v>1</v>
      </c>
      <c r="G284" s="7" t="s">
        <v>21</v>
      </c>
      <c r="H284" s="43">
        <v>0.89</v>
      </c>
      <c r="I284" s="7">
        <v>0.2</v>
      </c>
      <c r="J284" s="7" t="s">
        <v>404</v>
      </c>
      <c r="K284" s="9" t="str">
        <f t="shared" si="24"/>
        <v>-11%</v>
      </c>
      <c r="L284" s="9" t="str">
        <f t="shared" si="25"/>
        <v>?</v>
      </c>
      <c r="M284" s="9">
        <f t="shared" si="26"/>
        <v>-0.10999999999999999</v>
      </c>
      <c r="N284" s="4">
        <f t="shared" si="27"/>
        <v>0</v>
      </c>
      <c r="O284" s="5" t="str">
        <f t="shared" si="28"/>
        <v>Eman (Reconquista, Santa Fé): Arnet 1 / ?. Medido: 0,89 / 0,2. Diferencia: -11% / ?</v>
      </c>
      <c r="P284" s="5" t="str">
        <f t="shared" si="29"/>
        <v>Reconquista, Santa Fé, Argentina</v>
      </c>
      <c r="Q284" s="6"/>
      <c r="R284" s="6"/>
      <c r="S284" s="6"/>
      <c r="T284" s="6"/>
      <c r="U284" s="6"/>
      <c r="V284" s="6"/>
      <c r="W284" s="6"/>
      <c r="X284" s="6"/>
    </row>
    <row r="285" spans="1:24" ht="15.75" customHeight="1" x14ac:dyDescent="0.2">
      <c r="A285" s="7"/>
      <c r="B285" s="7" t="s">
        <v>17</v>
      </c>
      <c r="C285" s="7" t="s">
        <v>331</v>
      </c>
      <c r="D285" s="7" t="s">
        <v>302</v>
      </c>
      <c r="E285" s="7" t="s">
        <v>177</v>
      </c>
      <c r="F285" s="7">
        <v>1</v>
      </c>
      <c r="G285" s="8" t="s">
        <v>21</v>
      </c>
      <c r="H285" s="43">
        <v>0.9</v>
      </c>
      <c r="I285" s="11">
        <v>0.2</v>
      </c>
      <c r="J285" s="7" t="s">
        <v>404</v>
      </c>
      <c r="K285" s="9" t="str">
        <f t="shared" si="24"/>
        <v>-10%</v>
      </c>
      <c r="L285" s="9" t="str">
        <f t="shared" si="25"/>
        <v>?</v>
      </c>
      <c r="M285" s="9">
        <f t="shared" si="26"/>
        <v>-9.9999999999999978E-2</v>
      </c>
      <c r="N285" s="4">
        <f t="shared" si="27"/>
        <v>0</v>
      </c>
      <c r="O285" s="5" t="str">
        <f t="shared" si="28"/>
        <v>La_ketu (Rufino, Santa Fé): Arnet 1 / ?. Medido: 0,9 / 0,2. Diferencia: -10% / ?</v>
      </c>
      <c r="P285" s="5" t="str">
        <f t="shared" si="29"/>
        <v>Rufino, Santa Fé, Argentina</v>
      </c>
      <c r="Q285" s="6"/>
      <c r="R285" s="6"/>
      <c r="S285" s="6"/>
      <c r="T285" s="6"/>
      <c r="U285" s="6"/>
      <c r="V285" s="6"/>
      <c r="W285" s="6"/>
      <c r="X285" s="6"/>
    </row>
    <row r="286" spans="1:24" ht="15.75" customHeight="1" x14ac:dyDescent="0.2">
      <c r="A286" s="10">
        <v>40218</v>
      </c>
      <c r="B286" s="7" t="s">
        <v>375</v>
      </c>
      <c r="C286" s="7" t="s">
        <v>331</v>
      </c>
      <c r="D286" s="7" t="s">
        <v>206</v>
      </c>
      <c r="E286" s="7" t="s">
        <v>438</v>
      </c>
      <c r="F286" s="8">
        <v>1</v>
      </c>
      <c r="G286" s="8" t="s">
        <v>21</v>
      </c>
      <c r="H286" s="43">
        <v>0.97</v>
      </c>
      <c r="I286" s="11">
        <v>0.12</v>
      </c>
      <c r="J286" s="7" t="s">
        <v>404</v>
      </c>
      <c r="K286" s="9" t="str">
        <f t="shared" si="24"/>
        <v>-3%</v>
      </c>
      <c r="L286" s="9" t="str">
        <f t="shared" si="25"/>
        <v>?</v>
      </c>
      <c r="M286" s="9">
        <f t="shared" si="26"/>
        <v>-3.0000000000000027E-2</v>
      </c>
      <c r="N286" s="4">
        <f t="shared" si="27"/>
        <v>0</v>
      </c>
      <c r="O286" s="5" t="str">
        <f t="shared" si="28"/>
        <v>César (Reconquista, Santa Fé): RTC 1 / ?. Medido: 0,97 / 0,12. Diferencia: -3% / ?</v>
      </c>
      <c r="P286" s="5" t="str">
        <f t="shared" si="29"/>
        <v>Reconquista, Santa Fé, Argentina</v>
      </c>
      <c r="Q286" s="6" t="s">
        <v>461</v>
      </c>
      <c r="R286" s="6"/>
      <c r="S286" s="6"/>
      <c r="T286" s="6"/>
      <c r="U286" s="6"/>
      <c r="V286" s="6"/>
      <c r="W286" s="6"/>
      <c r="X286" s="6"/>
    </row>
    <row r="287" spans="1:24" ht="15.75" customHeight="1" x14ac:dyDescent="0.2">
      <c r="A287" s="7"/>
      <c r="B287" s="7" t="s">
        <v>346</v>
      </c>
      <c r="C287" s="7" t="s">
        <v>331</v>
      </c>
      <c r="D287" s="7" t="s">
        <v>370</v>
      </c>
      <c r="E287" s="7" t="s">
        <v>177</v>
      </c>
      <c r="F287" s="7">
        <v>3</v>
      </c>
      <c r="G287" s="8" t="s">
        <v>21</v>
      </c>
      <c r="H287" s="43">
        <v>1.05</v>
      </c>
      <c r="I287" s="7">
        <v>0.19</v>
      </c>
      <c r="J287" s="7" t="s">
        <v>404</v>
      </c>
      <c r="K287" s="9" t="str">
        <f t="shared" si="24"/>
        <v>-65%</v>
      </c>
      <c r="L287" s="9" t="str">
        <f t="shared" si="25"/>
        <v>?</v>
      </c>
      <c r="M287" s="9">
        <f t="shared" si="26"/>
        <v>-0.65</v>
      </c>
      <c r="N287" s="4">
        <f t="shared" si="27"/>
        <v>-1</v>
      </c>
      <c r="O287" s="5" t="str">
        <f t="shared" si="28"/>
        <v>Jose Luis (Villa Constitución, Santa Fé): Arnet 3 / ?. Medido: 1,05 / 0,19. Diferencia: -65% / ?</v>
      </c>
      <c r="P287" s="5" t="str">
        <f t="shared" si="29"/>
        <v>Villa Constitución, Santa Fé, Argentina</v>
      </c>
      <c r="Q287" s="6"/>
      <c r="R287" s="6"/>
      <c r="S287" s="6"/>
      <c r="T287" s="6"/>
      <c r="U287" s="6"/>
      <c r="V287" s="6"/>
      <c r="W287" s="6"/>
      <c r="X287" s="6"/>
    </row>
    <row r="288" spans="1:24" ht="15.75" customHeight="1" x14ac:dyDescent="0.2">
      <c r="A288" s="10">
        <v>40420</v>
      </c>
      <c r="B288" s="7" t="s">
        <v>412</v>
      </c>
      <c r="C288" s="7" t="s">
        <v>331</v>
      </c>
      <c r="D288" s="7" t="s">
        <v>401</v>
      </c>
      <c r="E288" s="7" t="s">
        <v>177</v>
      </c>
      <c r="F288" s="8">
        <v>3</v>
      </c>
      <c r="G288" s="8">
        <v>0.25600000000000001</v>
      </c>
      <c r="H288" s="43">
        <v>1.28</v>
      </c>
      <c r="I288" s="11">
        <v>0.18</v>
      </c>
      <c r="J288" s="7" t="s">
        <v>404</v>
      </c>
      <c r="K288" s="9" t="str">
        <f t="shared" si="24"/>
        <v>-57%</v>
      </c>
      <c r="L288" s="9" t="str">
        <f t="shared" si="25"/>
        <v>-30%</v>
      </c>
      <c r="M288" s="9">
        <f t="shared" si="26"/>
        <v>-0.57333333333333336</v>
      </c>
      <c r="N288" s="4">
        <f t="shared" si="27"/>
        <v>-1</v>
      </c>
      <c r="O288" s="5" t="str">
        <f t="shared" si="28"/>
        <v>Destructor85 (Rosario, Santa Fé): Arnet 3 / 0,256. Medido: 1,28 / 0,18. Diferencia: -57% / -30%</v>
      </c>
      <c r="P288" s="5" t="str">
        <f t="shared" si="29"/>
        <v>Rosario, Santa Fé, Argentina</v>
      </c>
      <c r="Q288" s="6"/>
      <c r="R288" s="6"/>
      <c r="S288" s="6"/>
      <c r="T288" s="6"/>
      <c r="U288" s="6"/>
      <c r="V288" s="6"/>
      <c r="W288" s="6"/>
      <c r="X288" s="6"/>
    </row>
    <row r="289" spans="1:24" ht="15.75" customHeight="1" x14ac:dyDescent="0.2">
      <c r="A289" s="10">
        <v>40187</v>
      </c>
      <c r="B289" s="7" t="s">
        <v>451</v>
      </c>
      <c r="C289" s="7" t="s">
        <v>331</v>
      </c>
      <c r="D289" s="7" t="s">
        <v>331</v>
      </c>
      <c r="E289" s="7" t="s">
        <v>165</v>
      </c>
      <c r="F289" s="8">
        <v>1</v>
      </c>
      <c r="G289" s="8">
        <v>0.12</v>
      </c>
      <c r="H289" s="43">
        <v>1.28</v>
      </c>
      <c r="I289" s="11">
        <v>0.12</v>
      </c>
      <c r="J289" s="7" t="s">
        <v>404</v>
      </c>
      <c r="K289" s="9" t="str">
        <f t="shared" si="24"/>
        <v>28%</v>
      </c>
      <c r="L289" s="9" t="str">
        <f t="shared" si="25"/>
        <v>%</v>
      </c>
      <c r="M289" s="9">
        <f t="shared" si="26"/>
        <v>0.28000000000000003</v>
      </c>
      <c r="N289" s="4">
        <f t="shared" si="27"/>
        <v>1</v>
      </c>
      <c r="O289" s="5" t="str">
        <f t="shared" si="28"/>
        <v>Aso34 (Santa Fé, Santa Fé): Fibertel 1 / 0,12. Medido: 1,28 / 0,12. Diferencia: 28% / %</v>
      </c>
      <c r="P289" s="5" t="str">
        <f t="shared" si="29"/>
        <v>Santa Fé, Santa Fé, Argentina</v>
      </c>
      <c r="Q289" s="6"/>
      <c r="R289" s="6"/>
      <c r="S289" s="6"/>
      <c r="T289" s="6"/>
      <c r="U289" s="6"/>
      <c r="V289" s="6"/>
      <c r="W289" s="6"/>
      <c r="X289" s="6"/>
    </row>
    <row r="290" spans="1:24" ht="15.75" customHeight="1" x14ac:dyDescent="0.2">
      <c r="A290" s="7"/>
      <c r="B290" s="7" t="s">
        <v>355</v>
      </c>
      <c r="C290" s="7" t="s">
        <v>331</v>
      </c>
      <c r="D290" s="7" t="s">
        <v>401</v>
      </c>
      <c r="E290" s="7" t="s">
        <v>95</v>
      </c>
      <c r="F290" s="7">
        <v>1</v>
      </c>
      <c r="G290" s="8" t="s">
        <v>21</v>
      </c>
      <c r="H290" s="43">
        <v>1.36</v>
      </c>
      <c r="I290" s="7">
        <v>0.12</v>
      </c>
      <c r="J290" s="7" t="s">
        <v>404</v>
      </c>
      <c r="K290" s="9" t="str">
        <f t="shared" si="24"/>
        <v>36%</v>
      </c>
      <c r="L290" s="9" t="str">
        <f t="shared" si="25"/>
        <v>?</v>
      </c>
      <c r="M290" s="9">
        <f t="shared" si="26"/>
        <v>0.3600000000000001</v>
      </c>
      <c r="N290" s="4">
        <f t="shared" si="27"/>
        <v>1</v>
      </c>
      <c r="O290" s="5" t="str">
        <f t="shared" si="28"/>
        <v>Jme (Rosario, Santa Fé): Express de Cablehogar 1 / ?. Medido: 1,36 / 0,12. Diferencia: 36% / ?</v>
      </c>
      <c r="P290" s="5" t="str">
        <f t="shared" si="29"/>
        <v>Rosario, Santa Fé, Argentina</v>
      </c>
      <c r="Q290" s="6" t="s">
        <v>461</v>
      </c>
      <c r="R290" s="6"/>
      <c r="S290" s="6"/>
      <c r="T290" s="6"/>
      <c r="U290" s="6"/>
      <c r="V290" s="6"/>
      <c r="W290" s="6"/>
      <c r="X290" s="6"/>
    </row>
    <row r="291" spans="1:24" ht="15.75" customHeight="1" x14ac:dyDescent="0.2">
      <c r="A291" s="10">
        <v>40399</v>
      </c>
      <c r="B291" s="7" t="s">
        <v>249</v>
      </c>
      <c r="C291" s="7" t="s">
        <v>331</v>
      </c>
      <c r="D291" s="7" t="s">
        <v>83</v>
      </c>
      <c r="E291" s="7" t="s">
        <v>165</v>
      </c>
      <c r="F291" s="7">
        <v>1</v>
      </c>
      <c r="G291" s="7" t="s">
        <v>21</v>
      </c>
      <c r="H291" s="43">
        <v>1.43</v>
      </c>
      <c r="I291" s="7">
        <v>0.13</v>
      </c>
      <c r="J291" s="7" t="s">
        <v>404</v>
      </c>
      <c r="K291" s="9" t="str">
        <f t="shared" si="24"/>
        <v>43%</v>
      </c>
      <c r="L291" s="9" t="str">
        <f t="shared" si="25"/>
        <v>?</v>
      </c>
      <c r="M291" s="9">
        <f t="shared" si="26"/>
        <v>0.42999999999999994</v>
      </c>
      <c r="N291" s="4">
        <f t="shared" si="27"/>
        <v>1</v>
      </c>
      <c r="O291" s="5" t="str">
        <f t="shared" si="28"/>
        <v>Jsmetli (Firmat, Santa Fé): Fibertel 1 / ?. Medido: 1,43 / 0,13. Diferencia: 43% / ?</v>
      </c>
      <c r="P291" s="5" t="str">
        <f t="shared" si="29"/>
        <v>Firmat, Santa Fé, Argentina</v>
      </c>
      <c r="Q291" s="6"/>
      <c r="R291" s="6"/>
      <c r="S291" s="6"/>
      <c r="T291" s="6"/>
      <c r="U291" s="6"/>
      <c r="V291" s="6"/>
      <c r="W291" s="6"/>
      <c r="X291" s="6"/>
    </row>
    <row r="292" spans="1:24" ht="15.75" customHeight="1" x14ac:dyDescent="0.2">
      <c r="A292" s="10">
        <v>40187</v>
      </c>
      <c r="B292" s="7" t="s">
        <v>188</v>
      </c>
      <c r="C292" s="7" t="s">
        <v>331</v>
      </c>
      <c r="D292" s="7" t="s">
        <v>400</v>
      </c>
      <c r="E292" s="7" t="s">
        <v>177</v>
      </c>
      <c r="F292" s="8">
        <v>3</v>
      </c>
      <c r="G292" s="8" t="s">
        <v>21</v>
      </c>
      <c r="H292" s="43">
        <v>1.48</v>
      </c>
      <c r="I292" s="11">
        <v>0.2</v>
      </c>
      <c r="J292" s="7" t="s">
        <v>404</v>
      </c>
      <c r="K292" s="9" t="str">
        <f t="shared" si="24"/>
        <v>-51%</v>
      </c>
      <c r="L292" s="9" t="str">
        <f t="shared" si="25"/>
        <v>?</v>
      </c>
      <c r="M292" s="9">
        <f t="shared" si="26"/>
        <v>-0.50666666666666671</v>
      </c>
      <c r="N292" s="4">
        <f t="shared" si="27"/>
        <v>-1</v>
      </c>
      <c r="O292" s="5" t="str">
        <f t="shared" si="28"/>
        <v>Chulee (Constitución, Santa Fé): Arnet 3 / ?. Medido: 1,48 / 0,2. Diferencia: -51% / ?</v>
      </c>
      <c r="P292" s="5" t="str">
        <f t="shared" si="29"/>
        <v>Constitución, Santa Fé, Argentina</v>
      </c>
      <c r="Q292" s="6"/>
      <c r="R292" s="6"/>
      <c r="S292" s="6"/>
      <c r="T292" s="6"/>
      <c r="U292" s="6"/>
      <c r="V292" s="6"/>
      <c r="W292" s="6"/>
      <c r="X292" s="6"/>
    </row>
    <row r="293" spans="1:24" ht="15.75" customHeight="1" x14ac:dyDescent="0.2">
      <c r="A293" s="7"/>
      <c r="B293" s="7" t="s">
        <v>187</v>
      </c>
      <c r="C293" s="7" t="s">
        <v>331</v>
      </c>
      <c r="D293" s="7" t="s">
        <v>401</v>
      </c>
      <c r="E293" s="7" t="s">
        <v>177</v>
      </c>
      <c r="F293" s="7">
        <v>3</v>
      </c>
      <c r="G293" s="8" t="s">
        <v>21</v>
      </c>
      <c r="H293" s="43">
        <v>1.7</v>
      </c>
      <c r="I293" s="7">
        <v>1.3</v>
      </c>
      <c r="J293" s="7" t="s">
        <v>404</v>
      </c>
      <c r="K293" s="9" t="str">
        <f t="shared" si="24"/>
        <v>-43%</v>
      </c>
      <c r="L293" s="9" t="str">
        <f t="shared" si="25"/>
        <v>?</v>
      </c>
      <c r="M293" s="9">
        <f t="shared" si="26"/>
        <v>-0.43333333333333335</v>
      </c>
      <c r="N293" s="4">
        <f t="shared" si="27"/>
        <v>-1</v>
      </c>
      <c r="O293" s="5" t="str">
        <f t="shared" si="28"/>
        <v>Claudio (Rosario, Santa Fé): Arnet 3 / ?. Medido: 1,7 / 1,3. Diferencia: -43% / ?</v>
      </c>
      <c r="P293" s="5" t="str">
        <f t="shared" si="29"/>
        <v>Rosario, Santa Fé, Argentina</v>
      </c>
      <c r="Q293" s="6"/>
      <c r="R293" s="6"/>
      <c r="S293" s="6"/>
      <c r="T293" s="6"/>
      <c r="U293" s="6"/>
      <c r="V293" s="6"/>
      <c r="W293" s="6"/>
      <c r="X293" s="6"/>
    </row>
    <row r="294" spans="1:24" ht="15.75" customHeight="1" x14ac:dyDescent="0.2">
      <c r="A294" s="10">
        <v>40420</v>
      </c>
      <c r="B294" s="7" t="s">
        <v>426</v>
      </c>
      <c r="C294" s="7" t="s">
        <v>331</v>
      </c>
      <c r="D294" s="7" t="s">
        <v>206</v>
      </c>
      <c r="E294" s="7" t="s">
        <v>177</v>
      </c>
      <c r="F294" s="8">
        <v>1</v>
      </c>
      <c r="G294" s="8" t="s">
        <v>21</v>
      </c>
      <c r="H294" s="43">
        <v>1.7</v>
      </c>
      <c r="I294" s="11">
        <v>1.3</v>
      </c>
      <c r="J294" s="7" t="s">
        <v>404</v>
      </c>
      <c r="K294" s="9" t="str">
        <f t="shared" si="24"/>
        <v>70%</v>
      </c>
      <c r="L294" s="9" t="str">
        <f t="shared" si="25"/>
        <v>?</v>
      </c>
      <c r="M294" s="9">
        <f t="shared" si="26"/>
        <v>0.7</v>
      </c>
      <c r="N294" s="4">
        <f t="shared" si="27"/>
        <v>1</v>
      </c>
      <c r="O294" s="5" t="str">
        <f t="shared" si="28"/>
        <v>Ruloxf (Reconquista, Santa Fé): Arnet 1 / ?. Medido: 1,7 / 1,3. Diferencia: 70% / ?</v>
      </c>
      <c r="P294" s="5" t="str">
        <f t="shared" si="29"/>
        <v>Reconquista, Santa Fé, Argentina</v>
      </c>
      <c r="Q294" s="6"/>
      <c r="R294" s="6"/>
      <c r="S294" s="6"/>
      <c r="T294" s="6"/>
      <c r="U294" s="6"/>
      <c r="V294" s="6"/>
      <c r="W294" s="6"/>
      <c r="X294" s="6"/>
    </row>
    <row r="295" spans="1:24" ht="15.75" customHeight="1" x14ac:dyDescent="0.2">
      <c r="A295" s="10">
        <v>40187</v>
      </c>
      <c r="B295" s="7" t="s">
        <v>272</v>
      </c>
      <c r="C295" s="7" t="s">
        <v>331</v>
      </c>
      <c r="D295" s="7" t="s">
        <v>14</v>
      </c>
      <c r="E295" s="7" t="s">
        <v>177</v>
      </c>
      <c r="F295" s="8">
        <v>3</v>
      </c>
      <c r="G295" s="8" t="s">
        <v>21</v>
      </c>
      <c r="H295" s="43">
        <v>1.92</v>
      </c>
      <c r="I295" s="11">
        <v>0.17</v>
      </c>
      <c r="J295" s="7" t="s">
        <v>404</v>
      </c>
      <c r="K295" s="9" t="str">
        <f t="shared" si="24"/>
        <v>-36%</v>
      </c>
      <c r="L295" s="9" t="str">
        <f t="shared" si="25"/>
        <v>?</v>
      </c>
      <c r="M295" s="9">
        <f t="shared" si="26"/>
        <v>-0.36000000000000004</v>
      </c>
      <c r="N295" s="4">
        <f t="shared" si="27"/>
        <v>-1</v>
      </c>
      <c r="O295" s="5" t="str">
        <f t="shared" si="28"/>
        <v>Boogie (Capital, Santa Fé): Arnet 3 / ?. Medido: 1,92 / 0,17. Diferencia: -36% / ?</v>
      </c>
      <c r="P295" s="5" t="str">
        <f t="shared" si="29"/>
        <v>Capital, Santa Fé, Argentina</v>
      </c>
      <c r="Q295" s="6"/>
      <c r="R295" s="6"/>
      <c r="S295" s="6"/>
      <c r="T295" s="6"/>
      <c r="U295" s="6"/>
      <c r="V295" s="6"/>
      <c r="W295" s="6"/>
      <c r="X295" s="6"/>
    </row>
    <row r="296" spans="1:24" ht="15.75" customHeight="1" x14ac:dyDescent="0.2">
      <c r="A296" s="10">
        <v>40421</v>
      </c>
      <c r="B296" s="7" t="s">
        <v>406</v>
      </c>
      <c r="C296" s="7" t="s">
        <v>331</v>
      </c>
      <c r="D296" s="7" t="s">
        <v>6</v>
      </c>
      <c r="E296" s="7" t="s">
        <v>130</v>
      </c>
      <c r="F296" s="8">
        <v>2</v>
      </c>
      <c r="G296" s="8">
        <v>0.51200000000000001</v>
      </c>
      <c r="H296" s="43">
        <v>1.95</v>
      </c>
      <c r="I296" s="11">
        <v>0.42</v>
      </c>
      <c r="J296" s="7" t="s">
        <v>404</v>
      </c>
      <c r="K296" s="9" t="str">
        <f t="shared" si="24"/>
        <v>-3%</v>
      </c>
      <c r="L296" s="9" t="str">
        <f t="shared" si="25"/>
        <v>-18%</v>
      </c>
      <c r="M296" s="9">
        <f t="shared" si="26"/>
        <v>-2.5000000000000022E-2</v>
      </c>
      <c r="N296" s="4">
        <f t="shared" si="27"/>
        <v>0</v>
      </c>
      <c r="O296" s="5" t="str">
        <f t="shared" si="28"/>
        <v>Zoretman (Sunchales, Santa Fé): Sunchanet 2 / 0,512. Medido: 1,95 / 0,42. Diferencia: -3% / -18%</v>
      </c>
      <c r="P296" s="5" t="str">
        <f t="shared" si="29"/>
        <v>Sunchales, Santa Fé, Argentina</v>
      </c>
      <c r="Q296" s="6" t="s">
        <v>461</v>
      </c>
      <c r="R296" s="6"/>
      <c r="S296" s="6"/>
      <c r="T296" s="6"/>
      <c r="U296" s="6"/>
      <c r="V296" s="6"/>
      <c r="W296" s="6"/>
      <c r="X296" s="6"/>
    </row>
    <row r="297" spans="1:24" ht="15.75" customHeight="1" x14ac:dyDescent="0.2">
      <c r="A297" s="10">
        <v>40187</v>
      </c>
      <c r="B297" s="7" t="s">
        <v>309</v>
      </c>
      <c r="C297" s="7" t="s">
        <v>331</v>
      </c>
      <c r="D297" s="7" t="s">
        <v>401</v>
      </c>
      <c r="E297" s="7" t="s">
        <v>177</v>
      </c>
      <c r="F297" s="8">
        <v>3</v>
      </c>
      <c r="G297" s="8" t="s">
        <v>21</v>
      </c>
      <c r="H297" s="43">
        <v>2.02</v>
      </c>
      <c r="I297" s="11">
        <v>0.13</v>
      </c>
      <c r="J297" s="7" t="s">
        <v>404</v>
      </c>
      <c r="K297" s="9" t="str">
        <f t="shared" si="24"/>
        <v>-33%</v>
      </c>
      <c r="L297" s="9" t="str">
        <f t="shared" si="25"/>
        <v>?</v>
      </c>
      <c r="M297" s="9">
        <f t="shared" si="26"/>
        <v>-0.32666666666666666</v>
      </c>
      <c r="N297" s="4">
        <f t="shared" si="27"/>
        <v>0</v>
      </c>
      <c r="O297" s="5" t="str">
        <f t="shared" si="28"/>
        <v>Maxi (Rosario, Santa Fé): Arnet 3 / ?. Medido: 2,02 / 0,13. Diferencia: -33% / ?</v>
      </c>
      <c r="P297" s="5" t="str">
        <f t="shared" si="29"/>
        <v>Rosario, Santa Fé, Argentina</v>
      </c>
      <c r="Q297" s="6"/>
      <c r="R297" s="6"/>
      <c r="S297" s="6"/>
      <c r="T297" s="6"/>
      <c r="U297" s="6"/>
      <c r="V297" s="6"/>
      <c r="W297" s="6"/>
      <c r="X297" s="6"/>
    </row>
    <row r="298" spans="1:24" ht="15.75" customHeight="1" x14ac:dyDescent="0.2">
      <c r="A298" s="7"/>
      <c r="B298" s="7" t="s">
        <v>140</v>
      </c>
      <c r="C298" s="7" t="s">
        <v>331</v>
      </c>
      <c r="D298" s="7" t="s">
        <v>401</v>
      </c>
      <c r="E298" s="7" t="s">
        <v>177</v>
      </c>
      <c r="F298" s="7">
        <v>3</v>
      </c>
      <c r="G298" s="8">
        <v>0.25600000000000001</v>
      </c>
      <c r="H298" s="43">
        <v>2.2999999999999998</v>
      </c>
      <c r="I298" s="11">
        <v>0.2</v>
      </c>
      <c r="J298" s="7" t="s">
        <v>404</v>
      </c>
      <c r="K298" s="9" t="str">
        <f t="shared" si="24"/>
        <v>-23%</v>
      </c>
      <c r="L298" s="9" t="str">
        <f t="shared" si="25"/>
        <v>-22%</v>
      </c>
      <c r="M298" s="9">
        <f t="shared" si="26"/>
        <v>-0.23333333333333339</v>
      </c>
      <c r="N298" s="4">
        <f t="shared" si="27"/>
        <v>0</v>
      </c>
      <c r="O298" s="5" t="str">
        <f t="shared" si="28"/>
        <v>Jalao (Rosario, Santa Fé): Arnet 3 / 0,256. Medido: 2,3 / 0,2. Diferencia: -23% / -22%</v>
      </c>
      <c r="P298" s="5" t="str">
        <f t="shared" si="29"/>
        <v>Rosario, Santa Fé, Argentina</v>
      </c>
      <c r="Q298" s="6"/>
      <c r="R298" s="6"/>
      <c r="S298" s="6"/>
      <c r="T298" s="6"/>
      <c r="U298" s="6"/>
      <c r="V298" s="6"/>
      <c r="W298" s="6"/>
      <c r="X298" s="6"/>
    </row>
    <row r="299" spans="1:24" ht="15.75" customHeight="1" x14ac:dyDescent="0.2">
      <c r="A299" s="10">
        <v>40187</v>
      </c>
      <c r="B299" s="7" t="s">
        <v>435</v>
      </c>
      <c r="C299" s="7" t="s">
        <v>331</v>
      </c>
      <c r="D299" s="7" t="s">
        <v>401</v>
      </c>
      <c r="E299" s="7" t="s">
        <v>177</v>
      </c>
      <c r="F299" s="8">
        <v>3</v>
      </c>
      <c r="G299" s="8">
        <v>0.5</v>
      </c>
      <c r="H299" s="43">
        <v>2.36</v>
      </c>
      <c r="I299" s="11">
        <v>0.2</v>
      </c>
      <c r="J299" s="7" t="s">
        <v>404</v>
      </c>
      <c r="K299" s="9" t="str">
        <f t="shared" si="24"/>
        <v>-21%</v>
      </c>
      <c r="L299" s="9" t="str">
        <f t="shared" si="25"/>
        <v>-60%</v>
      </c>
      <c r="M299" s="9">
        <f t="shared" si="26"/>
        <v>-0.21333333333333337</v>
      </c>
      <c r="N299" s="4">
        <f t="shared" si="27"/>
        <v>0</v>
      </c>
      <c r="O299" s="5" t="str">
        <f t="shared" si="28"/>
        <v>Javier (Rosario, Santa Fé): Arnet 3 / 0,5. Medido: 2,36 / 0,2. Diferencia: -21% / -60%</v>
      </c>
      <c r="P299" s="5" t="str">
        <f t="shared" si="29"/>
        <v>Rosario, Santa Fé, Argentina</v>
      </c>
      <c r="Q299" s="6"/>
      <c r="R299" s="6"/>
      <c r="S299" s="6"/>
      <c r="T299" s="6"/>
      <c r="U299" s="6"/>
      <c r="V299" s="6"/>
      <c r="W299" s="6"/>
      <c r="X299" s="6"/>
    </row>
    <row r="300" spans="1:24" ht="15.75" customHeight="1" x14ac:dyDescent="0.2">
      <c r="A300" s="10">
        <v>40187</v>
      </c>
      <c r="B300" s="7" t="s">
        <v>389</v>
      </c>
      <c r="C300" s="7" t="s">
        <v>331</v>
      </c>
      <c r="D300" s="7" t="s">
        <v>302</v>
      </c>
      <c r="E300" s="7" t="s">
        <v>177</v>
      </c>
      <c r="F300" s="8">
        <v>3</v>
      </c>
      <c r="G300" s="8" t="s">
        <v>21</v>
      </c>
      <c r="H300" s="43">
        <v>2.4500000000000002</v>
      </c>
      <c r="I300" s="11">
        <v>0.19</v>
      </c>
      <c r="J300" s="7" t="s">
        <v>404</v>
      </c>
      <c r="K300" s="9" t="str">
        <f t="shared" si="24"/>
        <v>-18%</v>
      </c>
      <c r="L300" s="9" t="str">
        <f t="shared" si="25"/>
        <v>?</v>
      </c>
      <c r="M300" s="9">
        <f t="shared" si="26"/>
        <v>-0.18333333333333326</v>
      </c>
      <c r="N300" s="4">
        <f t="shared" si="27"/>
        <v>0</v>
      </c>
      <c r="O300" s="5" t="str">
        <f t="shared" si="28"/>
        <v>Horacio (Rufino, Santa Fé): Arnet 3 / ?. Medido: 2,45 / 0,19. Diferencia: -18% / ?</v>
      </c>
      <c r="P300" s="5" t="str">
        <f t="shared" si="29"/>
        <v>Rufino, Santa Fé, Argentina</v>
      </c>
      <c r="Q300" s="6"/>
      <c r="R300" s="6"/>
      <c r="S300" s="6"/>
      <c r="T300" s="6"/>
      <c r="U300" s="6"/>
      <c r="V300" s="6"/>
      <c r="W300" s="6"/>
      <c r="X300" s="6"/>
    </row>
    <row r="301" spans="1:24" ht="15.75" customHeight="1" x14ac:dyDescent="0.2">
      <c r="A301" s="7"/>
      <c r="B301" s="7" t="s">
        <v>439</v>
      </c>
      <c r="C301" s="7" t="s">
        <v>331</v>
      </c>
      <c r="D301" s="7" t="s">
        <v>206</v>
      </c>
      <c r="E301" s="7" t="s">
        <v>177</v>
      </c>
      <c r="F301" s="7">
        <v>3</v>
      </c>
      <c r="G301" s="7">
        <v>0.25</v>
      </c>
      <c r="H301" s="43">
        <v>2.4700000000000002</v>
      </c>
      <c r="I301" s="7">
        <v>0.2</v>
      </c>
      <c r="J301" s="7" t="s">
        <v>404</v>
      </c>
      <c r="K301" s="9" t="str">
        <f t="shared" si="24"/>
        <v>-18%</v>
      </c>
      <c r="L301" s="9" t="str">
        <f t="shared" si="25"/>
        <v>-20%</v>
      </c>
      <c r="M301" s="9">
        <f t="shared" si="26"/>
        <v>-0.17666666666666661</v>
      </c>
      <c r="N301" s="4">
        <f t="shared" si="27"/>
        <v>0</v>
      </c>
      <c r="O301" s="5" t="str">
        <f t="shared" si="28"/>
        <v>Jorge (Reconquista, Santa Fé): Arnet 3 / 0,25. Medido: 2,47 / 0,2. Diferencia: -18% / -20%</v>
      </c>
      <c r="P301" s="5" t="str">
        <f t="shared" si="29"/>
        <v>Reconquista, Santa Fé, Argentina</v>
      </c>
      <c r="Q301" s="6"/>
      <c r="R301" s="6"/>
      <c r="S301" s="6"/>
      <c r="T301" s="6"/>
      <c r="U301" s="6"/>
      <c r="V301" s="6"/>
      <c r="W301" s="6"/>
      <c r="X301" s="6"/>
    </row>
    <row r="302" spans="1:24" ht="15.75" customHeight="1" x14ac:dyDescent="0.2">
      <c r="A302" s="10">
        <v>40460</v>
      </c>
      <c r="B302" s="7" t="s">
        <v>93</v>
      </c>
      <c r="C302" s="7" t="s">
        <v>331</v>
      </c>
      <c r="D302" s="7" t="s">
        <v>162</v>
      </c>
      <c r="E302" s="7" t="s">
        <v>177</v>
      </c>
      <c r="F302" s="8">
        <v>3</v>
      </c>
      <c r="G302" s="8" t="s">
        <v>21</v>
      </c>
      <c r="H302" s="43">
        <v>2.5499999999999998</v>
      </c>
      <c r="I302" s="11">
        <v>0.2</v>
      </c>
      <c r="J302" s="7" t="s">
        <v>404</v>
      </c>
      <c r="K302" s="9" t="str">
        <f t="shared" si="24"/>
        <v>-15%</v>
      </c>
      <c r="L302" s="9" t="str">
        <f t="shared" si="25"/>
        <v>?</v>
      </c>
      <c r="M302" s="9">
        <f t="shared" si="26"/>
        <v>-0.15000000000000005</v>
      </c>
      <c r="N302" s="4">
        <f t="shared" si="27"/>
        <v>0</v>
      </c>
      <c r="O302" s="5" t="str">
        <f t="shared" si="28"/>
        <v>Emiliano (Carcaraña, Santa Fé): Arnet 3 / ?. Medido: 2,55 / 0,2. Diferencia: -15% / ?</v>
      </c>
      <c r="P302" s="5" t="str">
        <f t="shared" si="29"/>
        <v>Carcaraña, Santa Fé, Argentina</v>
      </c>
      <c r="Q302" s="6"/>
      <c r="R302" s="6"/>
      <c r="S302" s="6"/>
      <c r="T302" s="6"/>
      <c r="U302" s="6"/>
      <c r="V302" s="6"/>
      <c r="W302" s="6"/>
      <c r="X302" s="6"/>
    </row>
    <row r="303" spans="1:24" ht="15.75" customHeight="1" x14ac:dyDescent="0.2">
      <c r="A303" s="7"/>
      <c r="B303" s="7" t="s">
        <v>348</v>
      </c>
      <c r="C303" s="7" t="s">
        <v>331</v>
      </c>
      <c r="D303" s="7" t="s">
        <v>37</v>
      </c>
      <c r="E303" s="7" t="s">
        <v>107</v>
      </c>
      <c r="F303" s="7">
        <v>3</v>
      </c>
      <c r="G303" s="8" t="s">
        <v>21</v>
      </c>
      <c r="H303" s="43">
        <v>2.85</v>
      </c>
      <c r="I303" s="7">
        <v>0.24</v>
      </c>
      <c r="J303" s="7" t="s">
        <v>404</v>
      </c>
      <c r="K303" s="9" t="str">
        <f t="shared" si="24"/>
        <v>-5%</v>
      </c>
      <c r="L303" s="9" t="str">
        <f t="shared" si="25"/>
        <v>?</v>
      </c>
      <c r="M303" s="9">
        <f t="shared" si="26"/>
        <v>-4.9999999999999968E-2</v>
      </c>
      <c r="N303" s="4">
        <f t="shared" si="27"/>
        <v>0</v>
      </c>
      <c r="O303" s="5" t="str">
        <f t="shared" si="28"/>
        <v>Lucas Sastre (Galvez, Santa Fé): Cegnet Cooperativa 3 / ?. Medido: 2,85 / 0,24. Diferencia: -5% / ?</v>
      </c>
      <c r="P303" s="5" t="str">
        <f t="shared" si="29"/>
        <v>Galvez, Santa Fé, Argentina</v>
      </c>
      <c r="Q303" s="6" t="s">
        <v>461</v>
      </c>
      <c r="R303" s="6"/>
      <c r="S303" s="6"/>
      <c r="T303" s="6"/>
      <c r="U303" s="6"/>
      <c r="V303" s="6"/>
      <c r="W303" s="6"/>
      <c r="X303" s="6"/>
    </row>
    <row r="304" spans="1:24" ht="15.75" customHeight="1" x14ac:dyDescent="0.2">
      <c r="A304" s="10">
        <v>40187</v>
      </c>
      <c r="B304" s="7" t="s">
        <v>392</v>
      </c>
      <c r="C304" s="7" t="s">
        <v>331</v>
      </c>
      <c r="D304" s="7" t="s">
        <v>401</v>
      </c>
      <c r="E304" s="7" t="s">
        <v>165</v>
      </c>
      <c r="F304" s="8">
        <v>3</v>
      </c>
      <c r="G304" s="8">
        <v>3</v>
      </c>
      <c r="H304" s="43">
        <v>2.89</v>
      </c>
      <c r="I304" s="11">
        <v>0.25</v>
      </c>
      <c r="J304" s="7" t="s">
        <v>404</v>
      </c>
      <c r="K304" s="9" t="str">
        <f t="shared" si="24"/>
        <v>-4%</v>
      </c>
      <c r="L304" s="9" t="str">
        <f t="shared" si="25"/>
        <v>-92%</v>
      </c>
      <c r="M304" s="9">
        <f t="shared" si="26"/>
        <v>-3.6666666666666625E-2</v>
      </c>
      <c r="N304" s="4">
        <f t="shared" si="27"/>
        <v>0</v>
      </c>
      <c r="O304" s="5" t="str">
        <f t="shared" si="28"/>
        <v>Nico (Rosario, Santa Fé): Fibertel 3 / 3. Medido: 2,89 / 0,25. Diferencia: -4% / -92%</v>
      </c>
      <c r="P304" s="5" t="str">
        <f t="shared" si="29"/>
        <v>Rosario, Santa Fé, Argentina</v>
      </c>
      <c r="Q304" s="6"/>
      <c r="R304" s="6"/>
      <c r="S304" s="6"/>
      <c r="T304" s="6"/>
      <c r="U304" s="6"/>
      <c r="V304" s="6"/>
      <c r="W304" s="6"/>
      <c r="X304" s="6"/>
    </row>
    <row r="305" spans="1:24" ht="15.75" customHeight="1" x14ac:dyDescent="0.2">
      <c r="A305" s="10">
        <v>40187</v>
      </c>
      <c r="B305" s="7" t="s">
        <v>197</v>
      </c>
      <c r="C305" s="7" t="s">
        <v>236</v>
      </c>
      <c r="D305" s="7" t="s">
        <v>14</v>
      </c>
      <c r="E305" s="7" t="s">
        <v>177</v>
      </c>
      <c r="F305" s="8">
        <v>1</v>
      </c>
      <c r="G305" s="8" t="s">
        <v>21</v>
      </c>
      <c r="H305" s="43">
        <v>0.13</v>
      </c>
      <c r="I305" s="11">
        <v>0.02</v>
      </c>
      <c r="J305" s="7" t="s">
        <v>404</v>
      </c>
      <c r="K305" s="9" t="str">
        <f t="shared" si="24"/>
        <v>-87%</v>
      </c>
      <c r="L305" s="9" t="str">
        <f t="shared" si="25"/>
        <v>?</v>
      </c>
      <c r="M305" s="9">
        <f t="shared" si="26"/>
        <v>-0.87</v>
      </c>
      <c r="N305" s="4">
        <f t="shared" si="27"/>
        <v>-1</v>
      </c>
      <c r="O305" s="5" t="str">
        <f t="shared" si="28"/>
        <v>Manuel (Capital, Santiago del Estero): Arnet 1 / ?. Medido: 0,13 / 0,02. Diferencia: -87% / ?</v>
      </c>
      <c r="P305" s="5" t="str">
        <f t="shared" si="29"/>
        <v>Capital, Santiago del Estero, Argentina</v>
      </c>
      <c r="Q305" s="6"/>
      <c r="R305" s="6"/>
      <c r="S305" s="6"/>
      <c r="T305" s="6"/>
      <c r="U305" s="6"/>
      <c r="V305" s="6"/>
      <c r="W305" s="6"/>
      <c r="X305" s="6"/>
    </row>
    <row r="306" spans="1:24" ht="15.75" customHeight="1" x14ac:dyDescent="0.2">
      <c r="A306" s="10">
        <v>40430</v>
      </c>
      <c r="B306" s="7" t="s">
        <v>173</v>
      </c>
      <c r="C306" s="7" t="s">
        <v>236</v>
      </c>
      <c r="D306" s="7" t="s">
        <v>236</v>
      </c>
      <c r="E306" s="7" t="s">
        <v>349</v>
      </c>
      <c r="F306" s="7">
        <v>0.64</v>
      </c>
      <c r="G306" s="7" t="s">
        <v>21</v>
      </c>
      <c r="H306" s="43">
        <v>0.56000000000000005</v>
      </c>
      <c r="I306" s="7">
        <v>7.0000000000000007E-2</v>
      </c>
      <c r="J306" s="7" t="s">
        <v>404</v>
      </c>
      <c r="K306" s="9" t="str">
        <f t="shared" si="24"/>
        <v>-13%</v>
      </c>
      <c r="L306" s="9" t="str">
        <f t="shared" si="25"/>
        <v>?</v>
      </c>
      <c r="M306" s="9">
        <f t="shared" si="26"/>
        <v>-0.12499999999999993</v>
      </c>
      <c r="N306" s="4">
        <f t="shared" si="27"/>
        <v>0</v>
      </c>
      <c r="O306" s="5" t="str">
        <f t="shared" si="28"/>
        <v>Walter (Santiago del Estero, Santiago del Estero): Cable Express S.A. 0,64 / ?. Medido: 0,56 / 0,07. Diferencia: -13% / ?</v>
      </c>
      <c r="P306" s="5" t="str">
        <f t="shared" si="29"/>
        <v>Santiago del Estero, Santiago del Estero, Argentina</v>
      </c>
      <c r="Q306" s="6" t="s">
        <v>461</v>
      </c>
      <c r="R306" s="6"/>
      <c r="S306" s="6"/>
      <c r="T306" s="6"/>
      <c r="U306" s="6"/>
      <c r="V306" s="6"/>
      <c r="W306" s="6"/>
      <c r="X306" s="6"/>
    </row>
    <row r="307" spans="1:24" ht="15.75" customHeight="1" x14ac:dyDescent="0.2">
      <c r="A307" s="10">
        <v>40187</v>
      </c>
      <c r="B307" s="7" t="s">
        <v>238</v>
      </c>
      <c r="C307" s="7" t="s">
        <v>236</v>
      </c>
      <c r="D307" s="7" t="s">
        <v>14</v>
      </c>
      <c r="E307" s="7" t="s">
        <v>177</v>
      </c>
      <c r="F307" s="8">
        <v>3</v>
      </c>
      <c r="G307" s="8" t="s">
        <v>21</v>
      </c>
      <c r="H307" s="43">
        <v>1.43</v>
      </c>
      <c r="I307" s="11">
        <v>0.16</v>
      </c>
      <c r="J307" s="7" t="s">
        <v>404</v>
      </c>
      <c r="K307" s="9" t="str">
        <f t="shared" si="24"/>
        <v>-52%</v>
      </c>
      <c r="L307" s="9" t="str">
        <f t="shared" si="25"/>
        <v>?</v>
      </c>
      <c r="M307" s="9">
        <f t="shared" si="26"/>
        <v>-0.52333333333333332</v>
      </c>
      <c r="N307" s="4">
        <f t="shared" si="27"/>
        <v>-1</v>
      </c>
      <c r="O307" s="5" t="str">
        <f t="shared" si="28"/>
        <v>Oskar (Capital, Santiago del Estero): Arnet 3 / ?. Medido: 1,43 / 0,16. Diferencia: -52% / ?</v>
      </c>
      <c r="P307" s="5" t="str">
        <f t="shared" si="29"/>
        <v>Capital, Santiago del Estero, Argentina</v>
      </c>
      <c r="Q307" s="6"/>
      <c r="R307" s="6"/>
      <c r="S307" s="6"/>
      <c r="T307" s="6"/>
      <c r="U307" s="6"/>
      <c r="V307" s="6"/>
      <c r="W307" s="6"/>
      <c r="X307" s="6"/>
    </row>
    <row r="308" spans="1:24" ht="15.75" customHeight="1" x14ac:dyDescent="0.2">
      <c r="A308" s="10">
        <v>40187</v>
      </c>
      <c r="B308" s="7" t="s">
        <v>123</v>
      </c>
      <c r="C308" s="7" t="s">
        <v>236</v>
      </c>
      <c r="D308" s="7" t="s">
        <v>106</v>
      </c>
      <c r="E308" s="7" t="s">
        <v>177</v>
      </c>
      <c r="F308" s="8">
        <v>3</v>
      </c>
      <c r="G308" s="8" t="s">
        <v>21</v>
      </c>
      <c r="H308" s="43">
        <v>1.68</v>
      </c>
      <c r="I308" s="11">
        <v>0.16</v>
      </c>
      <c r="J308" s="7" t="s">
        <v>404</v>
      </c>
      <c r="K308" s="9" t="str">
        <f t="shared" si="24"/>
        <v>-44%</v>
      </c>
      <c r="L308" s="9" t="str">
        <f t="shared" si="25"/>
        <v>?</v>
      </c>
      <c r="M308" s="9">
        <f t="shared" si="26"/>
        <v>-0.44</v>
      </c>
      <c r="N308" s="4">
        <f t="shared" si="27"/>
        <v>-1</v>
      </c>
      <c r="O308" s="5" t="str">
        <f t="shared" si="28"/>
        <v>Daniel  (Las Termas de Rio Hondo, Santiago del Estero): Arnet 3 / ?. Medido: 1,68 / 0,16. Diferencia: -44% / ?</v>
      </c>
      <c r="P308" s="5" t="str">
        <f t="shared" si="29"/>
        <v>Las Termas de Rio Hondo, Santiago del Estero, Argentina</v>
      </c>
      <c r="Q308" s="6"/>
      <c r="R308" s="6"/>
      <c r="S308" s="6"/>
      <c r="T308" s="6"/>
      <c r="U308" s="6"/>
      <c r="V308" s="6"/>
      <c r="W308" s="6"/>
      <c r="X308" s="6"/>
    </row>
    <row r="309" spans="1:24" ht="15.75" customHeight="1" x14ac:dyDescent="0.2">
      <c r="A309" s="10">
        <v>40187</v>
      </c>
      <c r="B309" s="7" t="s">
        <v>352</v>
      </c>
      <c r="C309" s="7" t="s">
        <v>221</v>
      </c>
      <c r="D309" s="7" t="s">
        <v>216</v>
      </c>
      <c r="E309" s="7" t="s">
        <v>385</v>
      </c>
      <c r="F309" s="8">
        <v>0.51200000000000001</v>
      </c>
      <c r="G309" s="8" t="s">
        <v>21</v>
      </c>
      <c r="H309" s="43">
        <v>0.51</v>
      </c>
      <c r="I309" s="11">
        <v>0.12</v>
      </c>
      <c r="J309" s="7" t="s">
        <v>404</v>
      </c>
      <c r="K309" s="9" t="str">
        <f t="shared" si="24"/>
        <v>%</v>
      </c>
      <c r="L309" s="9" t="str">
        <f t="shared" si="25"/>
        <v>?</v>
      </c>
      <c r="M309" s="9">
        <f t="shared" si="26"/>
        <v>-3.9062500000000035E-3</v>
      </c>
      <c r="N309" s="4">
        <f t="shared" si="27"/>
        <v>0</v>
      </c>
      <c r="O309" s="5" t="str">
        <f t="shared" si="28"/>
        <v>Raul (Ushuaia, Tierra del Fuego): MasterSAT(WiFi Telefónica) 0,512 / ?. Medido: 0,51 / 0,12. Diferencia: % / ?</v>
      </c>
      <c r="P309" s="5" t="str">
        <f t="shared" si="29"/>
        <v>Ushuaia, Tierra del Fuego, Argentina</v>
      </c>
      <c r="Q309" s="6" t="s">
        <v>461</v>
      </c>
      <c r="R309" s="6"/>
      <c r="S309" s="6"/>
      <c r="T309" s="6"/>
      <c r="U309" s="6"/>
      <c r="V309" s="6"/>
      <c r="W309" s="6"/>
      <c r="X309" s="6"/>
    </row>
    <row r="310" spans="1:24" ht="15.75" customHeight="1" x14ac:dyDescent="0.2">
      <c r="A310" s="10">
        <v>40187</v>
      </c>
      <c r="B310" s="7" t="s">
        <v>109</v>
      </c>
      <c r="C310" s="7" t="s">
        <v>221</v>
      </c>
      <c r="D310" s="7" t="s">
        <v>216</v>
      </c>
      <c r="E310" s="7" t="s">
        <v>259</v>
      </c>
      <c r="F310" s="8">
        <v>1</v>
      </c>
      <c r="G310" s="8" t="s">
        <v>21</v>
      </c>
      <c r="H310" s="43">
        <v>1</v>
      </c>
      <c r="I310" s="11">
        <v>0.32</v>
      </c>
      <c r="J310" s="7" t="s">
        <v>404</v>
      </c>
      <c r="K310" s="9" t="str">
        <f t="shared" si="24"/>
        <v>%</v>
      </c>
      <c r="L310" s="9" t="str">
        <f t="shared" si="25"/>
        <v>?</v>
      </c>
      <c r="M310" s="9">
        <f t="shared" si="26"/>
        <v>0</v>
      </c>
      <c r="N310" s="4">
        <f t="shared" si="27"/>
        <v>1</v>
      </c>
      <c r="O310" s="5" t="str">
        <f t="shared" si="28"/>
        <v>Rforgione (Ushuaia, Tierra del Fuego): Speedy 1 / ?. Medido: 1 / 0,32. Diferencia: % / ?</v>
      </c>
      <c r="P310" s="5" t="str">
        <f t="shared" si="29"/>
        <v>Ushuaia, Tierra del Fuego, Argentina</v>
      </c>
      <c r="Q310" s="6"/>
      <c r="R310" s="6"/>
      <c r="S310" s="6"/>
      <c r="T310" s="6"/>
      <c r="U310" s="6"/>
      <c r="V310" s="6"/>
      <c r="W310" s="6"/>
      <c r="X310" s="6"/>
    </row>
    <row r="311" spans="1:24" ht="15.75" customHeight="1" x14ac:dyDescent="0.2">
      <c r="A311" s="10">
        <v>40187</v>
      </c>
      <c r="B311" s="7" t="s">
        <v>62</v>
      </c>
      <c r="C311" s="7" t="s">
        <v>221</v>
      </c>
      <c r="D311" s="7" t="s">
        <v>237</v>
      </c>
      <c r="E311" s="7" t="s">
        <v>259</v>
      </c>
      <c r="F311" s="8">
        <v>1</v>
      </c>
      <c r="G311" s="8">
        <v>1</v>
      </c>
      <c r="H311" s="43">
        <v>1.66</v>
      </c>
      <c r="I311" s="11">
        <v>0.37</v>
      </c>
      <c r="J311" s="7" t="s">
        <v>404</v>
      </c>
      <c r="K311" s="9" t="str">
        <f t="shared" si="24"/>
        <v>66%</v>
      </c>
      <c r="L311" s="9" t="str">
        <f t="shared" si="25"/>
        <v>-63%</v>
      </c>
      <c r="M311" s="9">
        <f t="shared" si="26"/>
        <v>0.65999999999999992</v>
      </c>
      <c r="N311" s="4">
        <f t="shared" si="27"/>
        <v>1</v>
      </c>
      <c r="O311" s="5" t="str">
        <f t="shared" si="28"/>
        <v>Augusto (Río Grande, Tierra del Fuego): Speedy 1 / 1. Medido: 1,66 / 0,37. Diferencia: 66% / -63%</v>
      </c>
      <c r="P311" s="5" t="str">
        <f t="shared" si="29"/>
        <v>Río Grande, Tierra del Fuego, Argentina</v>
      </c>
      <c r="Q311" s="6"/>
      <c r="R311" s="6"/>
      <c r="S311" s="6"/>
      <c r="T311" s="6"/>
      <c r="U311" s="6"/>
      <c r="V311" s="6"/>
      <c r="W311" s="6"/>
      <c r="X311" s="6"/>
    </row>
    <row r="312" spans="1:24" ht="15.75" customHeight="1" x14ac:dyDescent="0.2">
      <c r="A312" s="7"/>
      <c r="B312" s="7" t="s">
        <v>154</v>
      </c>
      <c r="C312" s="7" t="s">
        <v>221</v>
      </c>
      <c r="D312" s="7" t="s">
        <v>237</v>
      </c>
      <c r="E312" s="7" t="s">
        <v>259</v>
      </c>
      <c r="F312" s="7">
        <v>1</v>
      </c>
      <c r="G312" s="8" t="s">
        <v>21</v>
      </c>
      <c r="H312" s="43">
        <v>2.36</v>
      </c>
      <c r="I312" s="11">
        <v>0.4</v>
      </c>
      <c r="J312" s="7" t="s">
        <v>404</v>
      </c>
      <c r="K312" s="9" t="str">
        <f t="shared" si="24"/>
        <v>136%</v>
      </c>
      <c r="L312" s="9" t="str">
        <f t="shared" si="25"/>
        <v>?</v>
      </c>
      <c r="M312" s="9">
        <f t="shared" si="26"/>
        <v>1.3599999999999999</v>
      </c>
      <c r="N312" s="4">
        <f t="shared" si="27"/>
        <v>1</v>
      </c>
      <c r="O312" s="5" t="str">
        <f t="shared" si="28"/>
        <v>Mc (Río Grande, Tierra del Fuego): Speedy 1 / ?. Medido: 2,36 / 0,4. Diferencia: 136% / ?</v>
      </c>
      <c r="P312" s="5" t="str">
        <f t="shared" si="29"/>
        <v>Río Grande, Tierra del Fuego, Argentina</v>
      </c>
      <c r="Q312" s="6"/>
      <c r="R312" s="6"/>
      <c r="S312" s="6"/>
      <c r="T312" s="6"/>
      <c r="U312" s="6"/>
      <c r="V312" s="6"/>
      <c r="W312" s="6"/>
      <c r="X312" s="6"/>
    </row>
    <row r="313" spans="1:24" ht="15.75" customHeight="1" x14ac:dyDescent="0.2">
      <c r="A313" s="7"/>
      <c r="B313" s="7" t="s">
        <v>336</v>
      </c>
      <c r="C313" s="7" t="s">
        <v>221</v>
      </c>
      <c r="D313" s="7" t="s">
        <v>216</v>
      </c>
      <c r="E313" s="7" t="s">
        <v>259</v>
      </c>
      <c r="F313" s="7">
        <v>0.51200000000000001</v>
      </c>
      <c r="G313" s="8" t="s">
        <v>21</v>
      </c>
      <c r="H313" s="43">
        <v>2.52</v>
      </c>
      <c r="I313" s="7">
        <v>0.43</v>
      </c>
      <c r="J313" s="7" t="s">
        <v>404</v>
      </c>
      <c r="K313" s="9" t="str">
        <f t="shared" si="24"/>
        <v>392%</v>
      </c>
      <c r="L313" s="9" t="str">
        <f t="shared" si="25"/>
        <v>?</v>
      </c>
      <c r="M313" s="9">
        <f t="shared" si="26"/>
        <v>3.921875</v>
      </c>
      <c r="N313" s="4">
        <f t="shared" si="27"/>
        <v>1</v>
      </c>
      <c r="O313" s="5" t="str">
        <f t="shared" si="28"/>
        <v>Joze (Ushuaia, Tierra del Fuego): Speedy 0,512 / ?. Medido: 2,52 / 0,43. Diferencia: 392% / ?</v>
      </c>
      <c r="P313" s="5" t="str">
        <f t="shared" si="29"/>
        <v>Ushuaia, Tierra del Fuego, Argentina</v>
      </c>
      <c r="Q313" s="6"/>
      <c r="R313" s="6"/>
      <c r="S313" s="6"/>
      <c r="T313" s="6"/>
      <c r="U313" s="6"/>
      <c r="V313" s="6"/>
      <c r="W313" s="6"/>
      <c r="X313" s="6"/>
    </row>
    <row r="314" spans="1:24" ht="15.75" customHeight="1" x14ac:dyDescent="0.2">
      <c r="A314" s="10">
        <v>40430</v>
      </c>
      <c r="B314" s="7" t="s">
        <v>242</v>
      </c>
      <c r="C314" s="7" t="s">
        <v>195</v>
      </c>
      <c r="D314" s="7" t="s">
        <v>145</v>
      </c>
      <c r="E314" s="7" t="s">
        <v>54</v>
      </c>
      <c r="F314" s="7">
        <v>1</v>
      </c>
      <c r="G314" s="7" t="s">
        <v>21</v>
      </c>
      <c r="H314" s="43">
        <v>0.31</v>
      </c>
      <c r="I314" s="7">
        <v>0.18</v>
      </c>
      <c r="J314" s="7" t="s">
        <v>404</v>
      </c>
      <c r="K314" s="9" t="str">
        <f t="shared" si="24"/>
        <v>-69%</v>
      </c>
      <c r="L314" s="9" t="str">
        <f t="shared" si="25"/>
        <v>?</v>
      </c>
      <c r="M314" s="9">
        <f t="shared" si="26"/>
        <v>-0.69</v>
      </c>
      <c r="N314" s="4">
        <f t="shared" si="27"/>
        <v>-1</v>
      </c>
      <c r="O314" s="5" t="str">
        <f t="shared" si="28"/>
        <v>Gustavo (San Miguel de Tucumán, Tucumán): Uol Sinectis 1 / ?. Medido: 0,31 / 0,18. Diferencia: -69% / ?</v>
      </c>
      <c r="P314" s="5" t="str">
        <f t="shared" si="29"/>
        <v>San Miguel de Tucumán, Tucumán, Argentina</v>
      </c>
      <c r="Q314" s="6"/>
      <c r="R314" s="6"/>
      <c r="S314" s="6"/>
      <c r="T314" s="6"/>
      <c r="U314" s="6"/>
      <c r="V314" s="6"/>
      <c r="W314" s="6"/>
      <c r="X314" s="6"/>
    </row>
    <row r="315" spans="1:24" ht="15.75" customHeight="1" x14ac:dyDescent="0.2">
      <c r="A315" s="10">
        <v>40368</v>
      </c>
      <c r="B315" s="7" t="s">
        <v>228</v>
      </c>
      <c r="C315" s="7" t="s">
        <v>195</v>
      </c>
      <c r="D315" s="7" t="s">
        <v>14</v>
      </c>
      <c r="E315" s="7" t="s">
        <v>177</v>
      </c>
      <c r="F315" s="7">
        <v>1</v>
      </c>
      <c r="G315" s="7">
        <v>1</v>
      </c>
      <c r="H315" s="43">
        <v>0.39</v>
      </c>
      <c r="I315" s="7">
        <v>0.16</v>
      </c>
      <c r="J315" s="7" t="s">
        <v>404</v>
      </c>
      <c r="K315" s="9" t="str">
        <f t="shared" si="24"/>
        <v>-61%</v>
      </c>
      <c r="L315" s="9" t="str">
        <f t="shared" si="25"/>
        <v>-84%</v>
      </c>
      <c r="M315" s="9">
        <f t="shared" si="26"/>
        <v>-0.61</v>
      </c>
      <c r="N315" s="4">
        <f t="shared" si="27"/>
        <v>-1</v>
      </c>
      <c r="O315" s="5" t="str">
        <f t="shared" si="28"/>
        <v>Juan Carlos (Capital, Tucumán): Arnet 1 / 1. Medido: 0,39 / 0,16. Diferencia: -61% / -84%</v>
      </c>
      <c r="P315" s="5" t="str">
        <f t="shared" si="29"/>
        <v>Capital, Tucumán, Argentina</v>
      </c>
      <c r="Q315" s="6"/>
      <c r="R315" s="6"/>
      <c r="S315" s="6"/>
      <c r="T315" s="6"/>
      <c r="U315" s="6"/>
      <c r="V315" s="6"/>
      <c r="W315" s="6"/>
      <c r="X315" s="6"/>
    </row>
    <row r="316" spans="1:24" ht="15.75" customHeight="1" x14ac:dyDescent="0.2">
      <c r="A316" s="10">
        <v>40187</v>
      </c>
      <c r="B316" s="7" t="s">
        <v>76</v>
      </c>
      <c r="C316" s="7" t="s">
        <v>195</v>
      </c>
      <c r="D316" s="7" t="s">
        <v>145</v>
      </c>
      <c r="E316" s="7" t="s">
        <v>177</v>
      </c>
      <c r="F316" s="8">
        <v>0.51200000000000001</v>
      </c>
      <c r="G316" s="8" t="s">
        <v>21</v>
      </c>
      <c r="H316" s="43">
        <v>0.56000000000000005</v>
      </c>
      <c r="I316" s="11">
        <v>0.1</v>
      </c>
      <c r="J316" s="7" t="s">
        <v>404</v>
      </c>
      <c r="K316" s="9" t="str">
        <f t="shared" si="24"/>
        <v>9%</v>
      </c>
      <c r="L316" s="9" t="str">
        <f t="shared" si="25"/>
        <v>?</v>
      </c>
      <c r="M316" s="9">
        <f t="shared" si="26"/>
        <v>9.3750000000000083E-2</v>
      </c>
      <c r="N316" s="4">
        <f t="shared" si="27"/>
        <v>1</v>
      </c>
      <c r="O316" s="5" t="str">
        <f t="shared" si="28"/>
        <v>Feder (San Miguel de Tucumán, Tucumán): Arnet 0,512 / ?. Medido: 0,56 / 0,1. Diferencia: 9% / ?</v>
      </c>
      <c r="P316" s="5" t="str">
        <f t="shared" si="29"/>
        <v>San Miguel de Tucumán, Tucumán, Argentina</v>
      </c>
      <c r="Q316" s="6"/>
      <c r="R316" s="6"/>
      <c r="S316" s="6"/>
      <c r="T316" s="6"/>
      <c r="U316" s="6"/>
      <c r="V316" s="6"/>
      <c r="W316" s="6"/>
      <c r="X316" s="6"/>
    </row>
    <row r="317" spans="1:24" ht="15.75" customHeight="1" x14ac:dyDescent="0.2">
      <c r="A317" s="10">
        <v>40187</v>
      </c>
      <c r="B317" s="7" t="s">
        <v>200</v>
      </c>
      <c r="C317" s="7" t="s">
        <v>195</v>
      </c>
      <c r="D317" s="7" t="s">
        <v>442</v>
      </c>
      <c r="E317" s="7" t="s">
        <v>177</v>
      </c>
      <c r="F317" s="8">
        <v>1</v>
      </c>
      <c r="G317" s="8" t="s">
        <v>21</v>
      </c>
      <c r="H317" s="43">
        <v>0.84</v>
      </c>
      <c r="I317" s="11">
        <v>0.18</v>
      </c>
      <c r="J317" s="7" t="s">
        <v>404</v>
      </c>
      <c r="K317" s="9" t="str">
        <f t="shared" si="24"/>
        <v>-16%</v>
      </c>
      <c r="L317" s="9" t="str">
        <f t="shared" si="25"/>
        <v>?</v>
      </c>
      <c r="M317" s="9">
        <f t="shared" si="26"/>
        <v>-0.16000000000000003</v>
      </c>
      <c r="N317" s="4">
        <f t="shared" si="27"/>
        <v>0</v>
      </c>
      <c r="O317" s="5" t="str">
        <f t="shared" si="28"/>
        <v>Rosa (S.M. De Tucumán, Tucumán): Arnet 1 / ?. Medido: 0,84 / 0,18. Diferencia: -16% / ?</v>
      </c>
      <c r="P317" s="5" t="str">
        <f t="shared" si="29"/>
        <v>S.M. De Tucumán, Tucumán, Argentina</v>
      </c>
      <c r="Q317" s="6"/>
      <c r="R317" s="6"/>
      <c r="S317" s="6"/>
      <c r="T317" s="6"/>
      <c r="U317" s="6"/>
      <c r="V317" s="6"/>
      <c r="W317" s="6"/>
      <c r="X317" s="6"/>
    </row>
    <row r="318" spans="1:24" ht="15.75" customHeight="1" x14ac:dyDescent="0.2">
      <c r="A318" s="10">
        <v>40187</v>
      </c>
      <c r="B318" s="7" t="s">
        <v>60</v>
      </c>
      <c r="C318" s="7" t="s">
        <v>195</v>
      </c>
      <c r="D318" s="7" t="s">
        <v>145</v>
      </c>
      <c r="E318" s="7" t="s">
        <v>177</v>
      </c>
      <c r="F318" s="8">
        <v>1</v>
      </c>
      <c r="G318" s="8" t="s">
        <v>21</v>
      </c>
      <c r="H318" s="43">
        <v>0.87</v>
      </c>
      <c r="I318" s="11">
        <v>0.16</v>
      </c>
      <c r="J318" s="7" t="s">
        <v>404</v>
      </c>
      <c r="K318" s="9" t="str">
        <f t="shared" si="24"/>
        <v>-13%</v>
      </c>
      <c r="L318" s="9" t="str">
        <f t="shared" si="25"/>
        <v>?</v>
      </c>
      <c r="M318" s="9">
        <f t="shared" si="26"/>
        <v>-0.13</v>
      </c>
      <c r="N318" s="4">
        <f t="shared" si="27"/>
        <v>0</v>
      </c>
      <c r="O318" s="5" t="str">
        <f t="shared" si="28"/>
        <v>Franco Guevara (San Miguel de Tucumán, Tucumán): Arnet 1 / ?. Medido: 0,87 / 0,16. Diferencia: -13% / ?</v>
      </c>
      <c r="P318" s="5" t="str">
        <f t="shared" si="29"/>
        <v>San Miguel de Tucumán, Tucumán, Argentina</v>
      </c>
      <c r="Q318" s="6"/>
      <c r="R318" s="6"/>
      <c r="S318" s="6"/>
      <c r="T318" s="6"/>
      <c r="U318" s="6"/>
      <c r="V318" s="6"/>
      <c r="W318" s="6"/>
      <c r="X318" s="6"/>
    </row>
    <row r="319" spans="1:24" ht="15.75" customHeight="1" x14ac:dyDescent="0.2">
      <c r="A319" s="10">
        <v>40187</v>
      </c>
      <c r="B319" s="7" t="s">
        <v>306</v>
      </c>
      <c r="C319" s="7" t="s">
        <v>195</v>
      </c>
      <c r="D319" s="7" t="s">
        <v>145</v>
      </c>
      <c r="E319" s="7" t="s">
        <v>177</v>
      </c>
      <c r="F319" s="8">
        <v>1</v>
      </c>
      <c r="G319" s="8">
        <v>0.25600000000000001</v>
      </c>
      <c r="H319" s="43">
        <v>1.1000000000000001</v>
      </c>
      <c r="I319" s="11">
        <v>0.17</v>
      </c>
      <c r="J319" s="7" t="s">
        <v>404</v>
      </c>
      <c r="K319" s="9" t="str">
        <f t="shared" si="24"/>
        <v>10%</v>
      </c>
      <c r="L319" s="9" t="str">
        <f t="shared" si="25"/>
        <v>-34%</v>
      </c>
      <c r="M319" s="9">
        <f t="shared" si="26"/>
        <v>0.10000000000000009</v>
      </c>
      <c r="N319" s="4">
        <f t="shared" si="27"/>
        <v>1</v>
      </c>
      <c r="O319" s="5" t="str">
        <f t="shared" si="28"/>
        <v>Nicoc77 (San Miguel de Tucumán, Tucumán): Arnet 1 / 0,256. Medido: 1,1 / 0,17. Diferencia: 10% / -34%</v>
      </c>
      <c r="P319" s="5" t="str">
        <f t="shared" si="29"/>
        <v>San Miguel de Tucumán, Tucumán, Argentina</v>
      </c>
      <c r="Q319" s="6"/>
      <c r="R319" s="6"/>
      <c r="S319" s="6"/>
      <c r="T319" s="6"/>
      <c r="U319" s="6"/>
      <c r="V319" s="6"/>
      <c r="W319" s="6"/>
      <c r="X319" s="6"/>
    </row>
    <row r="320" spans="1:24" ht="15.75" customHeight="1" x14ac:dyDescent="0.2">
      <c r="A320" s="10">
        <v>40460</v>
      </c>
      <c r="B320" s="7" t="s">
        <v>318</v>
      </c>
      <c r="C320" s="7" t="s">
        <v>195</v>
      </c>
      <c r="D320" s="7" t="s">
        <v>145</v>
      </c>
      <c r="E320" s="7" t="s">
        <v>177</v>
      </c>
      <c r="F320" s="8">
        <v>3</v>
      </c>
      <c r="G320" s="8" t="s">
        <v>21</v>
      </c>
      <c r="H320" s="43">
        <v>2.5299999999999998</v>
      </c>
      <c r="I320" s="11">
        <v>0.2</v>
      </c>
      <c r="J320" s="7" t="s">
        <v>404</v>
      </c>
      <c r="K320" s="9" t="str">
        <f t="shared" si="24"/>
        <v>-16%</v>
      </c>
      <c r="L320" s="9" t="str">
        <f t="shared" si="25"/>
        <v>?</v>
      </c>
      <c r="M320" s="9">
        <f t="shared" si="26"/>
        <v>-0.15666666666666673</v>
      </c>
      <c r="N320" s="4">
        <f t="shared" si="27"/>
        <v>0</v>
      </c>
      <c r="O320" s="5" t="str">
        <f t="shared" si="28"/>
        <v>Jesús (San Miguel de Tucumán, Tucumán): Arnet 3 / ?. Medido: 2,53 / 0,2. Diferencia: -16% / ?</v>
      </c>
      <c r="P320" s="5" t="str">
        <f t="shared" si="29"/>
        <v>San Miguel de Tucumán, Tucumán, Argentina</v>
      </c>
      <c r="Q320" s="6"/>
      <c r="R320" s="6"/>
      <c r="S320" s="6"/>
      <c r="T320" s="6"/>
      <c r="U320" s="6"/>
      <c r="V320" s="6"/>
      <c r="W320" s="6"/>
      <c r="X320" s="6"/>
    </row>
    <row r="321" spans="1:24" ht="15.75" customHeight="1" x14ac:dyDescent="0.2">
      <c r="A321" s="7"/>
      <c r="B321" s="7" t="s">
        <v>410</v>
      </c>
      <c r="C321" s="7" t="s">
        <v>195</v>
      </c>
      <c r="D321" s="7" t="s">
        <v>14</v>
      </c>
      <c r="E321" s="7" t="s">
        <v>177</v>
      </c>
      <c r="F321" s="7">
        <v>3</v>
      </c>
      <c r="G321" s="8" t="s">
        <v>21</v>
      </c>
      <c r="H321" s="43">
        <v>2.59</v>
      </c>
      <c r="I321" s="7">
        <v>0.2</v>
      </c>
      <c r="J321" s="7" t="s">
        <v>404</v>
      </c>
      <c r="K321" s="9" t="str">
        <f t="shared" si="24"/>
        <v>-14%</v>
      </c>
      <c r="L321" s="9" t="str">
        <f t="shared" si="25"/>
        <v>?</v>
      </c>
      <c r="M321" s="9">
        <f t="shared" si="26"/>
        <v>-0.13666666666666671</v>
      </c>
      <c r="N321" s="4">
        <f t="shared" si="27"/>
        <v>0</v>
      </c>
      <c r="O321" s="5" t="str">
        <f t="shared" si="28"/>
        <v>Ricardo Anazaldo (Capital, Tucumán): Arnet 3 / ?. Medido: 2,59 / 0,2. Diferencia: -14% / ?</v>
      </c>
      <c r="P321" s="5" t="str">
        <f t="shared" si="29"/>
        <v>Capital, Tucumán, Argentina</v>
      </c>
      <c r="Q321" s="6"/>
      <c r="R321" s="6"/>
      <c r="S321" s="6"/>
      <c r="T321" s="6"/>
      <c r="U321" s="6"/>
      <c r="V321" s="6"/>
      <c r="W321" s="6"/>
      <c r="X321" s="6"/>
    </row>
    <row r="322" spans="1:24" ht="15.75" customHeight="1" x14ac:dyDescent="0.2">
      <c r="A322" s="18"/>
      <c r="B322" s="18"/>
      <c r="C322" s="18"/>
      <c r="D322" s="18"/>
      <c r="E322" s="18"/>
      <c r="F322" s="19"/>
      <c r="G322" s="19"/>
      <c r="H322" s="44"/>
      <c r="I322" s="20"/>
      <c r="J322" s="18"/>
      <c r="K322" s="18"/>
      <c r="L322" s="18"/>
      <c r="M322" s="18"/>
      <c r="N322" s="18"/>
      <c r="O322" s="21"/>
      <c r="P322" s="21"/>
      <c r="Q322" s="30"/>
      <c r="R322" s="16"/>
      <c r="S322" s="16"/>
      <c r="T322" s="16"/>
      <c r="U322" s="16"/>
      <c r="V322" s="6"/>
      <c r="W322" s="6"/>
      <c r="X322" s="6"/>
    </row>
    <row r="323" spans="1:24" ht="15.75" customHeight="1" x14ac:dyDescent="0.2">
      <c r="A323" s="12"/>
      <c r="B323" s="12"/>
      <c r="C323" s="12"/>
      <c r="D323" s="12"/>
      <c r="E323" s="12"/>
      <c r="F323" s="13"/>
      <c r="G323" s="13"/>
      <c r="H323" s="45"/>
      <c r="I323" s="14"/>
      <c r="J323" s="12"/>
      <c r="K323" s="12"/>
      <c r="L323" s="12"/>
      <c r="M323" s="12"/>
      <c r="N323" s="15"/>
      <c r="O323" s="16"/>
      <c r="P323" s="16"/>
      <c r="Q323" s="16"/>
      <c r="R323" s="16"/>
      <c r="S323" s="16"/>
      <c r="T323" s="16"/>
      <c r="U323" s="16"/>
      <c r="V323" s="6"/>
      <c r="W323" s="6"/>
      <c r="X323" s="6"/>
    </row>
    <row r="324" spans="1:24" ht="15.75" customHeight="1" x14ac:dyDescent="0.2">
      <c r="A324" s="12"/>
      <c r="B324" s="12"/>
      <c r="C324" s="12"/>
      <c r="D324" s="12"/>
      <c r="E324" s="12"/>
      <c r="F324" s="13"/>
      <c r="G324" s="13"/>
      <c r="H324" s="45"/>
      <c r="I324" s="14"/>
      <c r="J324" s="12"/>
      <c r="K324" s="12"/>
      <c r="L324" s="12"/>
      <c r="M324" s="12"/>
      <c r="N324" s="15"/>
      <c r="O324" s="16"/>
      <c r="P324" s="16"/>
      <c r="Q324" s="16"/>
      <c r="R324" s="16"/>
      <c r="S324" s="16"/>
      <c r="T324" s="16"/>
      <c r="U324" s="16"/>
      <c r="V324" s="6"/>
      <c r="W324" s="6"/>
      <c r="X324" s="6"/>
    </row>
    <row r="325" spans="1:24" ht="15.75" customHeight="1" x14ac:dyDescent="0.2">
      <c r="A325" s="12"/>
      <c r="B325" s="12"/>
      <c r="C325" s="12"/>
      <c r="D325" s="12"/>
      <c r="E325" s="12"/>
      <c r="F325" s="13"/>
      <c r="G325" s="13"/>
      <c r="H325" s="45"/>
      <c r="I325" s="14"/>
      <c r="J325" s="12"/>
      <c r="K325" s="12"/>
      <c r="L325" s="12"/>
      <c r="M325" s="12"/>
      <c r="N325" s="15"/>
      <c r="O325" s="16"/>
      <c r="P325" s="16"/>
      <c r="Q325" s="16"/>
      <c r="R325" s="16"/>
      <c r="S325" s="16"/>
      <c r="T325" s="16"/>
      <c r="U325" s="16"/>
      <c r="V325" s="6"/>
      <c r="W325" s="6"/>
      <c r="X325" s="6"/>
    </row>
    <row r="326" spans="1:24" ht="15.75" customHeight="1" x14ac:dyDescent="0.2">
      <c r="A326" s="12"/>
      <c r="B326" s="12"/>
      <c r="C326" s="12"/>
      <c r="D326" s="12"/>
      <c r="E326" s="12"/>
      <c r="F326" s="13"/>
      <c r="G326" s="13"/>
      <c r="H326" s="45"/>
      <c r="I326" s="14"/>
      <c r="J326" s="12"/>
      <c r="K326" s="12"/>
      <c r="L326" s="12"/>
      <c r="M326" s="12"/>
      <c r="N326" s="15"/>
      <c r="O326" s="16"/>
      <c r="P326" s="16"/>
      <c r="Q326" s="16"/>
      <c r="R326" s="16"/>
      <c r="S326" s="16"/>
      <c r="T326" s="16"/>
      <c r="U326" s="16"/>
      <c r="V326" s="6"/>
      <c r="W326" s="6"/>
      <c r="X326" s="6"/>
    </row>
    <row r="327" spans="1:24" ht="15.75" customHeight="1" x14ac:dyDescent="0.2">
      <c r="A327" s="12"/>
      <c r="B327" s="12"/>
      <c r="C327" s="12"/>
      <c r="D327" s="12"/>
      <c r="E327" s="12"/>
      <c r="F327" s="13"/>
      <c r="G327" s="13"/>
      <c r="H327" s="45"/>
      <c r="I327" s="14"/>
      <c r="J327" s="12"/>
      <c r="K327" s="12"/>
      <c r="L327" s="12"/>
      <c r="M327" s="12"/>
      <c r="N327" s="15"/>
      <c r="O327" s="16"/>
      <c r="P327" s="16"/>
      <c r="Q327" s="16"/>
      <c r="R327" s="16"/>
      <c r="S327" s="16"/>
      <c r="T327" s="16"/>
      <c r="U327" s="16"/>
      <c r="V327" s="6"/>
      <c r="W327" s="6"/>
      <c r="X327" s="6"/>
    </row>
    <row r="328" spans="1:24" ht="15.75" customHeight="1" x14ac:dyDescent="0.2">
      <c r="A328" s="12"/>
      <c r="B328" s="12"/>
      <c r="C328" s="12"/>
      <c r="D328" s="12"/>
      <c r="E328" s="12"/>
      <c r="F328" s="13"/>
      <c r="G328" s="13"/>
      <c r="H328" s="45"/>
      <c r="I328" s="14"/>
      <c r="J328" s="12"/>
      <c r="K328" s="12"/>
      <c r="L328" s="12"/>
      <c r="M328" s="12"/>
      <c r="N328" s="15"/>
      <c r="O328" s="16"/>
      <c r="P328" s="16"/>
      <c r="Q328" s="16"/>
      <c r="R328" s="16"/>
      <c r="S328" s="16"/>
      <c r="T328" s="16"/>
      <c r="U328" s="16"/>
      <c r="V328" s="6"/>
      <c r="W328" s="6"/>
      <c r="X328" s="6"/>
    </row>
    <row r="329" spans="1:24" ht="15.75" customHeight="1" x14ac:dyDescent="0.2">
      <c r="A329" s="12"/>
      <c r="B329" s="12"/>
      <c r="C329" s="12"/>
      <c r="D329" s="12"/>
      <c r="E329" s="12"/>
      <c r="F329" s="13"/>
      <c r="G329" s="13"/>
      <c r="H329" s="45"/>
      <c r="I329" s="14"/>
      <c r="J329" s="12"/>
      <c r="K329" s="12"/>
      <c r="L329" s="12"/>
      <c r="M329" s="12"/>
      <c r="N329" s="15"/>
      <c r="O329" s="16"/>
      <c r="P329" s="16"/>
      <c r="Q329" s="16"/>
      <c r="R329" s="16"/>
      <c r="S329" s="16"/>
      <c r="T329" s="16"/>
      <c r="U329" s="16"/>
      <c r="V329" s="6"/>
      <c r="W329" s="6"/>
      <c r="X329" s="6"/>
    </row>
    <row r="330" spans="1:24" ht="15.75" customHeight="1" x14ac:dyDescent="0.2">
      <c r="A330" s="12"/>
      <c r="B330" s="12"/>
      <c r="C330" s="12"/>
      <c r="D330" s="12"/>
      <c r="E330" s="12"/>
      <c r="F330" s="13"/>
      <c r="G330" s="13"/>
      <c r="H330" s="45"/>
      <c r="I330" s="14"/>
      <c r="J330" s="12"/>
      <c r="K330" s="12"/>
      <c r="L330" s="12"/>
      <c r="M330" s="12"/>
      <c r="N330" s="15"/>
      <c r="O330" s="16"/>
      <c r="P330" s="16"/>
      <c r="Q330" s="16"/>
      <c r="R330" s="16"/>
      <c r="S330" s="16"/>
      <c r="T330" s="16"/>
      <c r="U330" s="16"/>
      <c r="V330" s="6"/>
      <c r="W330" s="6"/>
      <c r="X330" s="6"/>
    </row>
    <row r="331" spans="1:24" ht="15.75" customHeight="1" x14ac:dyDescent="0.2">
      <c r="A331" s="12"/>
      <c r="B331" s="12"/>
      <c r="C331" s="12"/>
      <c r="D331" s="12"/>
      <c r="E331" s="12"/>
      <c r="F331" s="13"/>
      <c r="G331" s="13"/>
      <c r="H331" s="45"/>
      <c r="I331" s="14"/>
      <c r="J331" s="12"/>
      <c r="K331" s="12"/>
      <c r="L331" s="12"/>
      <c r="M331" s="12"/>
      <c r="N331" s="15"/>
      <c r="O331" s="16"/>
      <c r="P331" s="16"/>
      <c r="Q331" s="16"/>
      <c r="R331" s="16"/>
      <c r="S331" s="16"/>
      <c r="T331" s="16"/>
      <c r="U331" s="16"/>
      <c r="V331" s="6"/>
      <c r="W331" s="6"/>
      <c r="X331" s="6"/>
    </row>
    <row r="332" spans="1:24" ht="15.75" customHeight="1" x14ac:dyDescent="0.2">
      <c r="A332" s="12"/>
      <c r="B332" s="12"/>
      <c r="C332" s="12"/>
      <c r="D332" s="12"/>
      <c r="E332" s="12"/>
      <c r="F332" s="13"/>
      <c r="G332" s="13"/>
      <c r="H332" s="45"/>
      <c r="I332" s="14"/>
      <c r="J332" s="12"/>
      <c r="K332" s="12"/>
      <c r="L332" s="12"/>
      <c r="M332" s="12"/>
      <c r="N332" s="15"/>
      <c r="O332" s="16"/>
      <c r="P332" s="16"/>
      <c r="Q332" s="16"/>
      <c r="R332" s="16"/>
      <c r="S332" s="16"/>
      <c r="T332" s="16"/>
      <c r="U332" s="16"/>
      <c r="V332" s="6"/>
      <c r="W332" s="6"/>
      <c r="X332" s="6"/>
    </row>
    <row r="333" spans="1:24" ht="15.75" customHeight="1" x14ac:dyDescent="0.2">
      <c r="A333" s="12"/>
      <c r="B333" s="12"/>
      <c r="C333" s="12"/>
      <c r="D333" s="12"/>
      <c r="E333" s="12"/>
      <c r="F333" s="13"/>
      <c r="G333" s="13"/>
      <c r="H333" s="45"/>
      <c r="I333" s="14"/>
      <c r="J333" s="12"/>
      <c r="K333" s="12"/>
      <c r="L333" s="12"/>
      <c r="M333" s="12"/>
      <c r="N333" s="15"/>
      <c r="O333" s="16"/>
      <c r="P333" s="16"/>
      <c r="Q333" s="16"/>
      <c r="R333" s="16"/>
      <c r="S333" s="16"/>
      <c r="T333" s="16"/>
      <c r="U333" s="16"/>
      <c r="V333" s="6"/>
      <c r="W333" s="6"/>
      <c r="X333" s="6"/>
    </row>
    <row r="334" spans="1:24" ht="15.75" customHeight="1" x14ac:dyDescent="0.2">
      <c r="A334" s="12"/>
      <c r="B334" s="12"/>
      <c r="C334" s="12"/>
      <c r="D334" s="12"/>
      <c r="E334" s="12"/>
      <c r="F334" s="13"/>
      <c r="G334" s="13"/>
      <c r="H334" s="45"/>
      <c r="I334" s="14"/>
      <c r="J334" s="12"/>
      <c r="K334" s="12"/>
      <c r="L334" s="12"/>
      <c r="M334" s="12"/>
      <c r="N334" s="15"/>
      <c r="O334" s="16"/>
      <c r="P334" s="16"/>
      <c r="Q334" s="16"/>
      <c r="R334" s="16"/>
      <c r="S334" s="16"/>
      <c r="T334" s="16"/>
      <c r="U334" s="16"/>
      <c r="V334" s="6"/>
      <c r="W334" s="6"/>
      <c r="X334" s="6"/>
    </row>
    <row r="335" spans="1:24" ht="15.75" customHeight="1" x14ac:dyDescent="0.2">
      <c r="A335" s="12"/>
      <c r="B335" s="12"/>
      <c r="C335" s="12"/>
      <c r="D335" s="12"/>
      <c r="E335" s="12"/>
      <c r="F335" s="13"/>
      <c r="G335" s="13"/>
      <c r="H335" s="45"/>
      <c r="I335" s="14"/>
      <c r="J335" s="12"/>
      <c r="K335" s="12"/>
      <c r="L335" s="12"/>
      <c r="M335" s="12"/>
      <c r="N335" s="15"/>
      <c r="O335" s="16"/>
      <c r="P335" s="16"/>
      <c r="Q335" s="16"/>
      <c r="R335" s="16"/>
      <c r="S335" s="16"/>
      <c r="T335" s="16"/>
      <c r="U335" s="16"/>
      <c r="V335" s="6"/>
      <c r="W335" s="6"/>
      <c r="X335" s="6"/>
    </row>
    <row r="336" spans="1:24" ht="15.75" customHeight="1" x14ac:dyDescent="0.2">
      <c r="A336" s="12"/>
      <c r="B336" s="12"/>
      <c r="C336" s="12"/>
      <c r="D336" s="12"/>
      <c r="E336" s="12"/>
      <c r="F336" s="13"/>
      <c r="G336" s="13"/>
      <c r="H336" s="45"/>
      <c r="I336" s="14"/>
      <c r="J336" s="12"/>
      <c r="K336" s="12"/>
      <c r="L336" s="12"/>
      <c r="M336" s="12"/>
      <c r="N336" s="15"/>
      <c r="O336" s="16"/>
      <c r="P336" s="16"/>
      <c r="Q336" s="16"/>
      <c r="R336" s="16"/>
      <c r="S336" s="16"/>
      <c r="T336" s="16"/>
      <c r="U336" s="16"/>
      <c r="V336" s="6"/>
      <c r="W336" s="6"/>
      <c r="X336" s="6"/>
    </row>
    <row r="337" spans="1:24" ht="15.75" customHeight="1" x14ac:dyDescent="0.2">
      <c r="A337" s="12"/>
      <c r="B337" s="12"/>
      <c r="C337" s="12"/>
      <c r="D337" s="12"/>
      <c r="E337" s="12"/>
      <c r="F337" s="13"/>
      <c r="G337" s="13"/>
      <c r="H337" s="45"/>
      <c r="I337" s="14"/>
      <c r="J337" s="12"/>
      <c r="K337" s="12"/>
      <c r="L337" s="12"/>
      <c r="M337" s="12"/>
      <c r="N337" s="15"/>
      <c r="O337" s="16"/>
      <c r="P337" s="16"/>
      <c r="Q337" s="16"/>
      <c r="R337" s="16"/>
      <c r="S337" s="16"/>
      <c r="T337" s="16"/>
      <c r="U337" s="16"/>
      <c r="V337" s="6"/>
      <c r="W337" s="6"/>
      <c r="X337" s="6"/>
    </row>
    <row r="338" spans="1:24" ht="15.75" customHeight="1" x14ac:dyDescent="0.2">
      <c r="A338" s="12"/>
      <c r="B338" s="12"/>
      <c r="C338" s="12"/>
      <c r="D338" s="12"/>
      <c r="E338" s="12"/>
      <c r="F338" s="13"/>
      <c r="G338" s="13"/>
      <c r="H338" s="45"/>
      <c r="I338" s="14"/>
      <c r="J338" s="12"/>
      <c r="K338" s="12"/>
      <c r="L338" s="12"/>
      <c r="M338" s="12"/>
      <c r="N338" s="15"/>
      <c r="O338" s="16"/>
      <c r="P338" s="16"/>
      <c r="Q338" s="16"/>
      <c r="R338" s="16"/>
      <c r="S338" s="16"/>
      <c r="T338" s="16"/>
      <c r="U338" s="16"/>
      <c r="V338" s="6"/>
      <c r="W338" s="6"/>
      <c r="X338" s="6"/>
    </row>
    <row r="339" spans="1:24" ht="15.75" customHeight="1" x14ac:dyDescent="0.2">
      <c r="A339" s="12"/>
      <c r="B339" s="12"/>
      <c r="C339" s="12"/>
      <c r="D339" s="12"/>
      <c r="E339" s="12"/>
      <c r="F339" s="13"/>
      <c r="G339" s="13"/>
      <c r="H339" s="45"/>
      <c r="I339" s="14"/>
      <c r="J339" s="12"/>
      <c r="K339" s="12"/>
      <c r="L339" s="12"/>
      <c r="M339" s="12"/>
      <c r="N339" s="15"/>
      <c r="O339" s="16"/>
      <c r="P339" s="16"/>
      <c r="Q339" s="16"/>
      <c r="R339" s="16"/>
      <c r="S339" s="16"/>
      <c r="T339" s="16"/>
      <c r="U339" s="16"/>
      <c r="V339" s="6"/>
      <c r="W339" s="6"/>
      <c r="X339" s="6"/>
    </row>
    <row r="340" spans="1:24" ht="15.75" customHeight="1" x14ac:dyDescent="0.2">
      <c r="A340" s="12"/>
      <c r="B340" s="12"/>
      <c r="C340" s="12"/>
      <c r="D340" s="12"/>
      <c r="E340" s="12"/>
      <c r="F340" s="13"/>
      <c r="G340" s="13"/>
      <c r="H340" s="45"/>
      <c r="I340" s="14"/>
      <c r="J340" s="12"/>
      <c r="K340" s="12"/>
      <c r="L340" s="12"/>
      <c r="M340" s="12"/>
      <c r="N340" s="15"/>
      <c r="O340" s="16"/>
      <c r="P340" s="16"/>
      <c r="Q340" s="16"/>
      <c r="R340" s="16"/>
      <c r="S340" s="16"/>
      <c r="T340" s="16"/>
      <c r="U340" s="16"/>
      <c r="V340" s="6"/>
      <c r="W340" s="6"/>
      <c r="X340" s="6"/>
    </row>
    <row r="341" spans="1:24" ht="15.75" customHeight="1" x14ac:dyDescent="0.2">
      <c r="A341" s="12"/>
      <c r="B341" s="12"/>
      <c r="C341" s="12"/>
      <c r="D341" s="12"/>
      <c r="E341" s="12"/>
      <c r="F341" s="13"/>
      <c r="G341" s="13"/>
      <c r="H341" s="45"/>
      <c r="I341" s="14"/>
      <c r="J341" s="12"/>
      <c r="K341" s="12"/>
      <c r="L341" s="12"/>
      <c r="M341" s="12"/>
      <c r="N341" s="15"/>
      <c r="O341" s="16"/>
      <c r="P341" s="16"/>
      <c r="Q341" s="16"/>
      <c r="R341" s="16"/>
      <c r="S341" s="16"/>
      <c r="T341" s="16"/>
      <c r="U341" s="16"/>
      <c r="V341" s="6"/>
      <c r="W341" s="6"/>
      <c r="X341" s="6"/>
    </row>
    <row r="342" spans="1:24" ht="15.75" customHeight="1" x14ac:dyDescent="0.2">
      <c r="A342" s="12"/>
      <c r="B342" s="47" t="s">
        <v>497</v>
      </c>
      <c r="C342" s="47"/>
      <c r="D342" s="47"/>
      <c r="E342" s="12"/>
      <c r="F342" s="13"/>
      <c r="G342" s="13"/>
      <c r="H342" s="45"/>
      <c r="I342" s="14"/>
      <c r="J342" s="12"/>
      <c r="K342" s="12"/>
      <c r="L342" s="12"/>
      <c r="M342" s="12"/>
      <c r="N342" s="15"/>
      <c r="O342" s="16"/>
      <c r="P342" s="16"/>
      <c r="Q342" s="16"/>
      <c r="R342" s="16"/>
      <c r="S342" s="16"/>
      <c r="T342" s="16"/>
      <c r="U342" s="16"/>
      <c r="V342" s="6"/>
      <c r="W342" s="6"/>
      <c r="X342" s="6"/>
    </row>
    <row r="343" spans="1:24" ht="15.75" customHeight="1" x14ac:dyDescent="0.2">
      <c r="A343" s="10">
        <v>40187</v>
      </c>
      <c r="B343" s="7" t="s">
        <v>439</v>
      </c>
      <c r="C343" s="7" t="s">
        <v>8</v>
      </c>
      <c r="D343" s="7" t="s">
        <v>240</v>
      </c>
      <c r="E343" s="7" t="s">
        <v>449</v>
      </c>
      <c r="F343" s="8">
        <v>3</v>
      </c>
      <c r="G343" s="8" t="s">
        <v>21</v>
      </c>
      <c r="H343" s="43">
        <v>1.38</v>
      </c>
      <c r="I343" s="11">
        <v>0.34</v>
      </c>
      <c r="J343" s="7" t="s">
        <v>404</v>
      </c>
      <c r="K343" s="9" t="str">
        <f t="shared" ref="K343:L346" si="30">IFERROR(TEXT(((H343-F343)/F343),"#%"),"?")</f>
        <v>-54%</v>
      </c>
      <c r="L343" s="9" t="str">
        <f t="shared" si="30"/>
        <v>?</v>
      </c>
      <c r="M343" s="9">
        <f>(H343-F343)/F343</f>
        <v>-0.54</v>
      </c>
      <c r="N343" s="4">
        <f>IF((M343&lt;-0.33),-1,IF((M343&lt;0),0,1))</f>
        <v>-1</v>
      </c>
      <c r="O343" s="5" t="str">
        <f>(((((((((((((((((B343&amp;" (")&amp;D343)&amp;", ")&amp;C343)&amp;"): ")&amp;E343)&amp;" ")&amp;F343)&amp;" / ")&amp;G343)&amp;". Medido: ")&amp;H343)&amp;" / ")&amp;I343)&amp;". Diferencia: ")&amp;K343)&amp;" / ")&amp;L343</f>
        <v>Jorge (Burzaco, Buenos Aires): Personal 3 / ?. Medido: 1,38 / 0,34. Diferencia: -54% / ?</v>
      </c>
      <c r="P343" s="5" t="str">
        <f>(((D343&amp;", ")&amp;C343)&amp;", ")&amp;J343</f>
        <v>Burzaco, Buenos Aires, Argentina</v>
      </c>
      <c r="Q343" s="6"/>
      <c r="R343" s="6"/>
      <c r="S343" s="6"/>
      <c r="T343" s="6"/>
      <c r="U343" s="6"/>
      <c r="V343" s="6"/>
      <c r="W343" s="6"/>
      <c r="X343" s="6"/>
    </row>
    <row r="344" spans="1:24" ht="15.75" customHeight="1" x14ac:dyDescent="0.2">
      <c r="A344" s="10">
        <v>40421</v>
      </c>
      <c r="B344" s="7" t="s">
        <v>333</v>
      </c>
      <c r="C344" s="7" t="s">
        <v>8</v>
      </c>
      <c r="D344" s="7" t="s">
        <v>150</v>
      </c>
      <c r="E344" s="7" t="s">
        <v>449</v>
      </c>
      <c r="F344" s="8">
        <v>3</v>
      </c>
      <c r="G344" s="8" t="s">
        <v>21</v>
      </c>
      <c r="H344" s="43">
        <v>1.66</v>
      </c>
      <c r="I344" s="11">
        <v>0.55000000000000004</v>
      </c>
      <c r="J344" s="7" t="s">
        <v>404</v>
      </c>
      <c r="K344" s="9" t="str">
        <f t="shared" si="30"/>
        <v>-45%</v>
      </c>
      <c r="L344" s="9" t="str">
        <f t="shared" si="30"/>
        <v>?</v>
      </c>
      <c r="M344" s="9">
        <f>(H344-F344)/F344</f>
        <v>-0.44666666666666671</v>
      </c>
      <c r="N344" s="4">
        <f>IF((M344&lt;-0.33),-1,IF((M344&lt;0),0,1))</f>
        <v>-1</v>
      </c>
      <c r="O344" s="5" t="str">
        <f>(((((((((((((((((B344&amp;" (")&amp;D344)&amp;", ")&amp;C344)&amp;"): ")&amp;E344)&amp;" ")&amp;F344)&amp;" / ")&amp;G344)&amp;". Medido: ")&amp;H344)&amp;" / ")&amp;I344)&amp;". Diferencia: ")&amp;K344)&amp;" / ")&amp;L344</f>
        <v>Twist (Ciudadela, Buenos Aires): Personal 3 / ?. Medido: 1,66 / 0,55. Diferencia: -45% / ?</v>
      </c>
      <c r="P344" s="5" t="str">
        <f>(((D344&amp;", ")&amp;C344)&amp;", ")&amp;J344</f>
        <v>Ciudadela, Buenos Aires, Argentina</v>
      </c>
      <c r="Q344" s="6"/>
      <c r="R344" s="6"/>
      <c r="S344" s="6"/>
      <c r="T344" s="6"/>
      <c r="U344" s="6"/>
      <c r="V344" s="6"/>
      <c r="W344" s="6"/>
      <c r="X344" s="6"/>
    </row>
    <row r="345" spans="1:24" ht="15.75" customHeight="1" x14ac:dyDescent="0.2">
      <c r="A345" s="7"/>
      <c r="B345" s="7" t="s">
        <v>435</v>
      </c>
      <c r="C345" s="7" t="s">
        <v>445</v>
      </c>
      <c r="D345" s="7" t="s">
        <v>157</v>
      </c>
      <c r="E345" s="7" t="s">
        <v>449</v>
      </c>
      <c r="F345" s="7">
        <v>3</v>
      </c>
      <c r="G345" s="8" t="s">
        <v>21</v>
      </c>
      <c r="H345" s="43">
        <v>1.52</v>
      </c>
      <c r="I345" s="11">
        <v>0.06</v>
      </c>
      <c r="J345" s="7" t="s">
        <v>404</v>
      </c>
      <c r="K345" s="9" t="str">
        <f t="shared" si="30"/>
        <v>-49%</v>
      </c>
      <c r="L345" s="9" t="str">
        <f t="shared" si="30"/>
        <v>?</v>
      </c>
      <c r="M345" s="9">
        <f>(H345-F345)/F345</f>
        <v>-0.49333333333333335</v>
      </c>
      <c r="N345" s="4">
        <f>IF((M345&lt;-0.33),-1,IF((M345&lt;0),0,1))</f>
        <v>-1</v>
      </c>
      <c r="O345" s="5" t="str">
        <f>(((((((((((((((((B345&amp;" (")&amp;D345)&amp;", ")&amp;C345)&amp;"): ")&amp;E345)&amp;" ")&amp;F345)&amp;" / ")&amp;G345)&amp;". Medido: ")&amp;H345)&amp;" / ")&amp;I345)&amp;". Diferencia: ")&amp;K345)&amp;" / ")&amp;L345</f>
        <v>Javier (Río Cuarto, Córdoba): Personal 3 / ?. Medido: 1,52 / 0,06. Diferencia: -49% / ?</v>
      </c>
      <c r="P345" s="5" t="str">
        <f>(((D345&amp;", ")&amp;C345)&amp;", ")&amp;J345</f>
        <v>Río Cuarto, Córdoba, Argentina</v>
      </c>
      <c r="Q345" s="6"/>
      <c r="R345" s="6"/>
      <c r="S345" s="6"/>
      <c r="T345" s="6"/>
      <c r="U345" s="6"/>
      <c r="V345" s="6"/>
      <c r="W345" s="6"/>
      <c r="X345" s="6"/>
    </row>
    <row r="346" spans="1:24" ht="15.75" customHeight="1" x14ac:dyDescent="0.2">
      <c r="A346" s="7"/>
      <c r="B346" s="7" t="s">
        <v>433</v>
      </c>
      <c r="C346" s="7" t="s">
        <v>12</v>
      </c>
      <c r="D346" s="7" t="s">
        <v>182</v>
      </c>
      <c r="E346" s="7" t="s">
        <v>63</v>
      </c>
      <c r="F346" s="7">
        <v>3</v>
      </c>
      <c r="G346" s="8" t="s">
        <v>21</v>
      </c>
      <c r="H346" s="43">
        <v>1.39</v>
      </c>
      <c r="I346" s="7">
        <v>0.11</v>
      </c>
      <c r="J346" s="7" t="s">
        <v>404</v>
      </c>
      <c r="K346" s="9" t="str">
        <f t="shared" si="30"/>
        <v>-54%</v>
      </c>
      <c r="L346" s="9" t="str">
        <f t="shared" si="30"/>
        <v>?</v>
      </c>
      <c r="M346" s="9">
        <f>(H346-F346)/F346</f>
        <v>-0.53666666666666674</v>
      </c>
      <c r="N346" s="4">
        <f>IF((M346&lt;-0.33),-1,IF((M346&lt;0),0,1))</f>
        <v>-1</v>
      </c>
      <c r="O346" s="5" t="str">
        <f>(((((((((((((((((B346&amp;" (")&amp;D346)&amp;", ")&amp;C346)&amp;"): ")&amp;E346)&amp;" ")&amp;F346)&amp;" / ")&amp;G346)&amp;". Medido: ")&amp;H346)&amp;" / ")&amp;I346)&amp;". Diferencia: ")&amp;K346)&amp;" / ")&amp;L346</f>
        <v>Jconeto (Recoleta, C.A.B.A.): Movistar 3 / ?. Medido: 1,39 / 0,11. Diferencia: -54% / ?</v>
      </c>
      <c r="P346" s="5" t="str">
        <f>(((D346&amp;", ")&amp;C346)&amp;", ")&amp;J346</f>
        <v>Recoleta, C.A.B.A., Argentina</v>
      </c>
      <c r="Q346" s="6" t="s">
        <v>461</v>
      </c>
      <c r="R346" s="6"/>
      <c r="S346" s="6"/>
      <c r="T346" s="6"/>
      <c r="U346" s="6"/>
      <c r="V346" s="6"/>
      <c r="W346" s="6"/>
      <c r="X346" s="6"/>
    </row>
    <row r="347" spans="1:24" ht="15.75" customHeight="1" x14ac:dyDescent="0.2">
      <c r="A347" s="12"/>
      <c r="B347" s="12"/>
      <c r="C347" s="12"/>
      <c r="D347" s="12"/>
      <c r="E347" s="12"/>
      <c r="F347" s="13"/>
      <c r="G347" s="13"/>
      <c r="H347" s="45"/>
      <c r="I347" s="14"/>
      <c r="J347" s="12"/>
      <c r="K347" s="12"/>
      <c r="L347" s="12"/>
      <c r="M347" s="12"/>
      <c r="N347" s="15"/>
      <c r="O347" s="16"/>
      <c r="P347" s="16"/>
      <c r="Q347" s="16"/>
      <c r="R347" s="16"/>
      <c r="S347" s="16"/>
      <c r="T347" s="16"/>
      <c r="U347" s="16"/>
      <c r="V347" s="6"/>
      <c r="W347" s="6"/>
      <c r="X347" s="6"/>
    </row>
    <row r="348" spans="1:24" ht="15.75" customHeight="1" x14ac:dyDescent="0.2">
      <c r="A348" s="12"/>
      <c r="B348" s="12"/>
      <c r="C348" s="12"/>
      <c r="D348" s="12"/>
      <c r="E348" s="12"/>
      <c r="F348" s="13"/>
      <c r="G348" s="13"/>
      <c r="H348" s="45"/>
      <c r="I348" s="14"/>
      <c r="J348" s="12"/>
      <c r="K348" s="12"/>
      <c r="L348" s="12"/>
      <c r="M348" s="12"/>
      <c r="N348" s="15"/>
      <c r="O348" s="16"/>
      <c r="P348" s="16"/>
      <c r="Q348" s="16"/>
      <c r="R348" s="16"/>
      <c r="S348" s="16"/>
      <c r="T348" s="16"/>
      <c r="U348" s="16"/>
      <c r="V348" s="6"/>
      <c r="W348" s="6"/>
      <c r="X348" s="6"/>
    </row>
    <row r="349" spans="1:24" ht="15.75" customHeight="1" x14ac:dyDescent="0.2">
      <c r="A349" s="12"/>
      <c r="B349" s="12"/>
      <c r="C349" s="12"/>
      <c r="D349" s="12"/>
      <c r="E349" s="12"/>
      <c r="F349" s="13"/>
      <c r="G349" s="13"/>
      <c r="H349" s="45"/>
      <c r="I349" s="14"/>
      <c r="J349" s="12"/>
      <c r="K349" s="12"/>
      <c r="L349" s="12"/>
      <c r="M349" s="12"/>
      <c r="N349" s="15"/>
      <c r="O349" s="16"/>
      <c r="P349" s="16"/>
      <c r="Q349" s="16"/>
      <c r="R349" s="16"/>
      <c r="S349" s="16"/>
      <c r="T349" s="16"/>
      <c r="U349" s="16"/>
      <c r="V349" s="6"/>
      <c r="W349" s="6"/>
      <c r="X349" s="6"/>
    </row>
    <row r="350" spans="1:24" ht="15.75" customHeight="1" x14ac:dyDescent="0.2">
      <c r="A350" s="12"/>
      <c r="B350" s="12"/>
      <c r="C350" s="12"/>
      <c r="D350" s="12"/>
      <c r="E350" s="12"/>
      <c r="F350" s="13"/>
      <c r="G350" s="13"/>
      <c r="H350" s="45"/>
      <c r="I350" s="14"/>
      <c r="J350" s="12"/>
      <c r="K350" s="12"/>
      <c r="L350" s="12"/>
      <c r="M350" s="12"/>
      <c r="N350" s="15"/>
      <c r="O350" s="16"/>
      <c r="P350" s="16"/>
      <c r="Q350" s="16"/>
      <c r="R350" s="16"/>
      <c r="S350" s="16"/>
      <c r="T350" s="16"/>
      <c r="U350" s="16"/>
      <c r="V350" s="6"/>
      <c r="W350" s="6"/>
      <c r="X350" s="6"/>
    </row>
    <row r="351" spans="1:24" ht="15.75" customHeight="1" x14ac:dyDescent="0.2">
      <c r="A351" s="12"/>
      <c r="B351" s="12"/>
      <c r="C351" s="12"/>
      <c r="D351" s="12"/>
      <c r="E351" s="12"/>
      <c r="F351" s="13"/>
      <c r="G351" s="13"/>
      <c r="H351" s="45"/>
      <c r="I351" s="14"/>
      <c r="J351" s="12"/>
      <c r="K351" s="12"/>
      <c r="L351" s="12"/>
      <c r="M351" s="12"/>
      <c r="N351" s="15"/>
      <c r="O351" s="16"/>
      <c r="P351" s="16"/>
      <c r="Q351" s="16"/>
      <c r="R351" s="16"/>
      <c r="S351" s="16"/>
      <c r="T351" s="16"/>
      <c r="U351" s="16"/>
      <c r="V351" s="6"/>
      <c r="W351" s="6"/>
      <c r="X351" s="6"/>
    </row>
    <row r="352" spans="1:24" ht="15.75" customHeight="1" x14ac:dyDescent="0.2">
      <c r="A352" s="12"/>
      <c r="B352" s="12"/>
      <c r="C352" s="12"/>
      <c r="D352" s="12"/>
      <c r="E352" s="12"/>
      <c r="F352" s="13"/>
      <c r="G352" s="13"/>
      <c r="H352" s="45"/>
      <c r="I352" s="14"/>
      <c r="J352" s="12"/>
      <c r="K352" s="12"/>
      <c r="L352" s="12"/>
      <c r="M352" s="12"/>
      <c r="N352" s="15"/>
      <c r="O352" s="16"/>
      <c r="P352" s="16"/>
      <c r="Q352" s="16"/>
      <c r="R352" s="16"/>
      <c r="S352" s="16"/>
      <c r="T352" s="16"/>
      <c r="U352" s="16"/>
      <c r="V352" s="6"/>
      <c r="W352" s="6"/>
      <c r="X352" s="6"/>
    </row>
    <row r="353" spans="1:24" ht="15.75" customHeight="1" x14ac:dyDescent="0.2">
      <c r="A353" s="12"/>
      <c r="B353" s="12"/>
      <c r="C353" s="12"/>
      <c r="D353" s="12"/>
      <c r="E353" s="12"/>
      <c r="F353" s="13"/>
      <c r="G353" s="13"/>
      <c r="H353" s="45"/>
      <c r="I353" s="14"/>
      <c r="J353" s="12"/>
      <c r="K353" s="12"/>
      <c r="L353" s="12"/>
      <c r="M353" s="12"/>
      <c r="N353" s="15"/>
      <c r="O353" s="16"/>
      <c r="P353" s="16"/>
      <c r="Q353" s="16"/>
      <c r="R353" s="16"/>
      <c r="S353" s="16"/>
      <c r="T353" s="16"/>
      <c r="U353" s="16"/>
      <c r="V353" s="6"/>
      <c r="W353" s="6"/>
      <c r="X353" s="6"/>
    </row>
    <row r="354" spans="1:24" ht="15.75" customHeight="1" x14ac:dyDescent="0.2">
      <c r="A354" s="12"/>
      <c r="B354" s="12"/>
      <c r="C354" s="12"/>
      <c r="D354" s="12"/>
      <c r="E354" s="12"/>
      <c r="F354" s="13"/>
      <c r="G354" s="13"/>
      <c r="H354" s="45"/>
      <c r="I354" s="14"/>
      <c r="J354" s="12"/>
      <c r="K354" s="12"/>
      <c r="L354" s="12"/>
      <c r="M354" s="12"/>
      <c r="N354" s="15"/>
      <c r="O354" s="16"/>
      <c r="P354" s="16"/>
      <c r="Q354" s="16"/>
      <c r="R354" s="16"/>
      <c r="S354" s="16"/>
      <c r="T354" s="16"/>
      <c r="U354" s="16"/>
      <c r="V354" s="6"/>
      <c r="W354" s="6"/>
      <c r="X354" s="6"/>
    </row>
    <row r="355" spans="1:24" ht="15.75" customHeight="1" x14ac:dyDescent="0.2">
      <c r="A355" s="12"/>
      <c r="B355" s="12"/>
      <c r="C355" s="12"/>
      <c r="D355" s="12"/>
      <c r="E355" s="12"/>
      <c r="F355" s="13"/>
      <c r="G355" s="13"/>
      <c r="H355" s="45"/>
      <c r="I355" s="14"/>
      <c r="J355" s="12"/>
      <c r="K355" s="12"/>
      <c r="L355" s="12"/>
      <c r="M355" s="12"/>
      <c r="N355" s="15"/>
      <c r="O355" s="16"/>
      <c r="P355" s="16"/>
      <c r="Q355" s="16"/>
      <c r="R355" s="16"/>
      <c r="S355" s="16"/>
      <c r="T355" s="16"/>
      <c r="U355" s="16"/>
      <c r="V355" s="6"/>
      <c r="W355" s="6"/>
      <c r="X355" s="6"/>
    </row>
    <row r="356" spans="1:24" ht="15.75" customHeight="1" x14ac:dyDescent="0.2">
      <c r="A356" s="12"/>
      <c r="B356" s="12"/>
      <c r="C356" s="12"/>
      <c r="D356" s="12"/>
      <c r="E356" s="12"/>
      <c r="F356" s="13"/>
      <c r="G356" s="13"/>
      <c r="H356" s="45"/>
      <c r="I356" s="14"/>
      <c r="J356" s="12"/>
      <c r="K356" s="12"/>
      <c r="L356" s="12"/>
      <c r="M356" s="12"/>
      <c r="N356" s="15"/>
      <c r="O356" s="16"/>
      <c r="P356" s="16"/>
      <c r="Q356" s="16"/>
      <c r="R356" s="16"/>
      <c r="S356" s="16"/>
      <c r="T356" s="16"/>
      <c r="U356" s="16"/>
      <c r="V356" s="6"/>
      <c r="W356" s="6"/>
      <c r="X356" s="6"/>
    </row>
    <row r="357" spans="1:24" ht="15.75" customHeight="1" x14ac:dyDescent="0.2">
      <c r="A357" s="12"/>
      <c r="B357" s="12"/>
      <c r="C357" s="12"/>
      <c r="D357" s="12"/>
      <c r="E357" s="12"/>
      <c r="F357" s="13"/>
      <c r="G357" s="13"/>
      <c r="H357" s="45"/>
      <c r="I357" s="14"/>
      <c r="J357" s="12"/>
      <c r="K357" s="12"/>
      <c r="L357" s="12"/>
      <c r="M357" s="12"/>
      <c r="N357" s="15"/>
      <c r="O357" s="16"/>
      <c r="P357" s="16"/>
      <c r="Q357" s="16"/>
      <c r="R357" s="16"/>
      <c r="S357" s="16"/>
      <c r="T357" s="16"/>
      <c r="U357" s="16"/>
      <c r="V357" s="6"/>
      <c r="W357" s="6"/>
      <c r="X357" s="6"/>
    </row>
    <row r="358" spans="1:24" ht="15.75" customHeight="1" x14ac:dyDescent="0.2">
      <c r="A358" s="12"/>
      <c r="B358" s="12"/>
      <c r="C358" s="12"/>
      <c r="D358" s="12"/>
      <c r="E358" s="12"/>
      <c r="F358" s="13"/>
      <c r="G358" s="13"/>
      <c r="H358" s="45"/>
      <c r="I358" s="14"/>
      <c r="J358" s="12"/>
      <c r="K358" s="12"/>
      <c r="L358" s="12"/>
      <c r="M358" s="12"/>
      <c r="N358" s="15"/>
      <c r="O358" s="16"/>
      <c r="P358" s="16"/>
      <c r="Q358" s="16"/>
      <c r="R358" s="16"/>
      <c r="S358" s="16"/>
      <c r="T358" s="16"/>
      <c r="U358" s="16"/>
      <c r="V358" s="6"/>
      <c r="W358" s="6"/>
      <c r="X358" s="6"/>
    </row>
    <row r="359" spans="1:24" ht="15.75" customHeight="1" x14ac:dyDescent="0.2">
      <c r="A359" s="12"/>
      <c r="B359" s="12"/>
      <c r="C359" s="12"/>
      <c r="D359" s="12"/>
      <c r="E359" s="12"/>
      <c r="F359" s="13"/>
      <c r="G359" s="13"/>
      <c r="H359" s="45"/>
      <c r="I359" s="14"/>
      <c r="J359" s="12"/>
      <c r="K359" s="12"/>
      <c r="L359" s="12"/>
      <c r="M359" s="12"/>
      <c r="N359" s="15"/>
      <c r="O359" s="16"/>
      <c r="P359" s="16"/>
      <c r="Q359" s="16"/>
      <c r="R359" s="16"/>
      <c r="S359" s="16"/>
      <c r="T359" s="16"/>
      <c r="U359" s="16"/>
      <c r="V359" s="6"/>
      <c r="W359" s="6"/>
      <c r="X359" s="6"/>
    </row>
    <row r="360" spans="1:24" ht="15.75" customHeight="1" x14ac:dyDescent="0.2">
      <c r="A360" s="12"/>
      <c r="B360" s="12"/>
      <c r="C360" s="12"/>
      <c r="D360" s="12"/>
      <c r="E360" s="12"/>
      <c r="F360" s="13"/>
      <c r="G360" s="13"/>
      <c r="H360" s="45"/>
      <c r="I360" s="14"/>
      <c r="J360" s="12"/>
      <c r="K360" s="12"/>
      <c r="L360" s="12"/>
      <c r="M360" s="12"/>
      <c r="N360" s="15"/>
      <c r="O360" s="16"/>
      <c r="P360" s="16"/>
      <c r="Q360" s="16"/>
      <c r="R360" s="16"/>
      <c r="S360" s="16"/>
      <c r="T360" s="16"/>
      <c r="U360" s="16"/>
      <c r="V360" s="6"/>
      <c r="W360" s="6"/>
      <c r="X360" s="6"/>
    </row>
    <row r="361" spans="1:24" ht="15.75" customHeight="1" x14ac:dyDescent="0.2">
      <c r="A361" s="12"/>
      <c r="B361" s="12"/>
      <c r="C361" s="12"/>
      <c r="D361" s="12"/>
      <c r="E361" s="12"/>
      <c r="F361" s="13"/>
      <c r="G361" s="13"/>
      <c r="H361" s="45"/>
      <c r="I361" s="14"/>
      <c r="J361" s="12"/>
      <c r="K361" s="12"/>
      <c r="L361" s="12"/>
      <c r="M361" s="12"/>
      <c r="N361" s="15"/>
      <c r="O361" s="16"/>
      <c r="P361" s="16"/>
      <c r="Q361" s="16"/>
      <c r="R361" s="16"/>
      <c r="S361" s="16"/>
      <c r="T361" s="16"/>
      <c r="U361" s="16"/>
      <c r="V361" s="6"/>
      <c r="W361" s="6"/>
      <c r="X361" s="6"/>
    </row>
    <row r="362" spans="1:24" ht="15.75" customHeight="1" x14ac:dyDescent="0.2">
      <c r="A362" s="12"/>
      <c r="B362" s="12"/>
      <c r="C362" s="12"/>
      <c r="D362" s="12"/>
      <c r="E362" s="12"/>
      <c r="F362" s="13"/>
      <c r="G362" s="13"/>
      <c r="H362" s="45"/>
      <c r="I362" s="14"/>
      <c r="J362" s="12"/>
      <c r="K362" s="12"/>
      <c r="L362" s="12"/>
      <c r="M362" s="12"/>
      <c r="N362" s="15"/>
      <c r="O362" s="16"/>
      <c r="P362" s="16"/>
      <c r="Q362" s="16"/>
      <c r="R362" s="16"/>
      <c r="S362" s="16"/>
      <c r="T362" s="16"/>
      <c r="U362" s="16"/>
      <c r="V362" s="6"/>
      <c r="W362" s="6"/>
      <c r="X362" s="6"/>
    </row>
    <row r="363" spans="1:24" ht="15.75" customHeight="1" x14ac:dyDescent="0.2">
      <c r="A363" s="12"/>
      <c r="B363" s="12"/>
      <c r="C363" s="12"/>
      <c r="D363" s="12"/>
      <c r="E363" s="12"/>
      <c r="F363" s="13"/>
      <c r="G363" s="13"/>
      <c r="H363" s="45"/>
      <c r="I363" s="14"/>
      <c r="J363" s="12"/>
      <c r="K363" s="12"/>
      <c r="L363" s="12"/>
      <c r="M363" s="12"/>
      <c r="N363" s="15"/>
      <c r="O363" s="16"/>
      <c r="P363" s="16"/>
      <c r="Q363" s="16"/>
      <c r="R363" s="16"/>
      <c r="S363" s="16"/>
      <c r="T363" s="16"/>
      <c r="U363" s="16"/>
      <c r="V363" s="6"/>
      <c r="W363" s="6"/>
      <c r="X363" s="6"/>
    </row>
    <row r="364" spans="1:24" ht="15.75" customHeight="1" x14ac:dyDescent="0.2">
      <c r="A364" s="12"/>
      <c r="B364" s="12"/>
      <c r="C364" s="12"/>
      <c r="D364" s="12"/>
      <c r="E364" s="12"/>
      <c r="F364" s="13"/>
      <c r="G364" s="13"/>
      <c r="H364" s="45"/>
      <c r="I364" s="14"/>
      <c r="J364" s="12"/>
      <c r="K364" s="12"/>
      <c r="L364" s="12"/>
      <c r="M364" s="12"/>
      <c r="N364" s="15"/>
      <c r="O364" s="16"/>
      <c r="P364" s="16"/>
      <c r="Q364" s="16"/>
      <c r="R364" s="16"/>
      <c r="S364" s="16"/>
      <c r="T364" s="16"/>
      <c r="U364" s="16"/>
      <c r="V364" s="6"/>
      <c r="W364" s="6"/>
      <c r="X364" s="6"/>
    </row>
    <row r="365" spans="1:24" ht="15.75" customHeight="1" x14ac:dyDescent="0.2">
      <c r="A365" s="12"/>
      <c r="B365" s="12"/>
      <c r="C365" s="12"/>
      <c r="D365" s="12"/>
      <c r="E365" s="12"/>
      <c r="F365" s="13"/>
      <c r="G365" s="13"/>
      <c r="H365" s="45"/>
      <c r="I365" s="14"/>
      <c r="J365" s="12"/>
      <c r="K365" s="12"/>
      <c r="L365" s="12"/>
      <c r="M365" s="12"/>
      <c r="N365" s="15"/>
      <c r="O365" s="16"/>
      <c r="P365" s="16"/>
      <c r="Q365" s="16"/>
      <c r="R365" s="16"/>
      <c r="S365" s="16"/>
      <c r="T365" s="16"/>
      <c r="U365" s="16"/>
      <c r="V365" s="6"/>
      <c r="W365" s="6"/>
      <c r="X365" s="6"/>
    </row>
    <row r="366" spans="1:24" ht="15.75" customHeight="1" x14ac:dyDescent="0.2">
      <c r="A366" s="12"/>
      <c r="B366" s="12"/>
      <c r="C366" s="12"/>
      <c r="D366" s="12"/>
      <c r="E366" s="12"/>
      <c r="F366" s="13"/>
      <c r="G366" s="13"/>
      <c r="H366" s="45"/>
      <c r="I366" s="14"/>
      <c r="J366" s="12"/>
      <c r="K366" s="12"/>
      <c r="L366" s="12"/>
      <c r="M366" s="12"/>
      <c r="N366" s="15"/>
      <c r="O366" s="16"/>
      <c r="P366" s="16"/>
      <c r="Q366" s="16"/>
      <c r="R366" s="16"/>
      <c r="S366" s="16"/>
      <c r="T366" s="16"/>
      <c r="U366" s="16"/>
      <c r="V366" s="6"/>
      <c r="W366" s="6"/>
      <c r="X366" s="6"/>
    </row>
    <row r="367" spans="1:24" ht="15.75" customHeight="1" x14ac:dyDescent="0.2">
      <c r="A367" s="12"/>
      <c r="B367" s="12"/>
      <c r="C367" s="12"/>
      <c r="D367" s="12"/>
      <c r="E367" s="12"/>
      <c r="F367" s="13"/>
      <c r="G367" s="13"/>
      <c r="H367" s="45"/>
      <c r="I367" s="14"/>
      <c r="J367" s="12"/>
      <c r="K367" s="12"/>
      <c r="L367" s="12"/>
      <c r="M367" s="12"/>
      <c r="N367" s="15"/>
      <c r="O367" s="16"/>
      <c r="P367" s="16"/>
      <c r="Q367" s="16"/>
      <c r="R367" s="16"/>
      <c r="S367" s="16"/>
      <c r="T367" s="16"/>
      <c r="U367" s="16"/>
      <c r="V367" s="6"/>
      <c r="W367" s="6"/>
      <c r="X367" s="6"/>
    </row>
    <row r="368" spans="1:24" ht="15.75" customHeight="1" x14ac:dyDescent="0.2">
      <c r="A368" s="12"/>
      <c r="B368" s="12"/>
      <c r="C368" s="12"/>
      <c r="D368" s="12"/>
      <c r="E368" s="12"/>
      <c r="F368" s="13"/>
      <c r="G368" s="13"/>
      <c r="H368" s="45"/>
      <c r="I368" s="14"/>
      <c r="J368" s="12"/>
      <c r="K368" s="12"/>
      <c r="L368" s="12"/>
      <c r="M368" s="12"/>
      <c r="N368" s="15"/>
      <c r="O368" s="16"/>
      <c r="P368" s="16"/>
      <c r="Q368" s="16"/>
      <c r="R368" s="16"/>
      <c r="S368" s="16"/>
      <c r="T368" s="16"/>
      <c r="U368" s="16"/>
      <c r="V368" s="6"/>
      <c r="W368" s="6"/>
      <c r="X368" s="6"/>
    </row>
    <row r="369" spans="1:24" ht="15.75" customHeight="1" x14ac:dyDescent="0.2">
      <c r="A369" s="12"/>
      <c r="B369" s="12"/>
      <c r="C369" s="12"/>
      <c r="D369" s="12"/>
      <c r="E369" s="12"/>
      <c r="F369" s="13"/>
      <c r="G369" s="13"/>
      <c r="H369" s="45"/>
      <c r="I369" s="14"/>
      <c r="J369" s="12"/>
      <c r="K369" s="12"/>
      <c r="L369" s="12"/>
      <c r="M369" s="12"/>
      <c r="N369" s="15"/>
      <c r="O369" s="16"/>
      <c r="P369" s="16"/>
      <c r="Q369" s="16"/>
      <c r="R369" s="16"/>
      <c r="S369" s="16"/>
      <c r="T369" s="16"/>
      <c r="U369" s="16"/>
      <c r="V369" s="6"/>
      <c r="W369" s="6"/>
      <c r="X369" s="6"/>
    </row>
    <row r="370" spans="1:24" ht="15.75" customHeight="1" x14ac:dyDescent="0.2">
      <c r="A370" s="12"/>
      <c r="B370" s="12"/>
      <c r="C370" s="12"/>
      <c r="D370" s="12"/>
      <c r="E370" s="12"/>
      <c r="F370" s="13"/>
      <c r="G370" s="13"/>
      <c r="H370" s="45"/>
      <c r="I370" s="14"/>
      <c r="J370" s="12"/>
      <c r="K370" s="12"/>
      <c r="L370" s="12"/>
      <c r="M370" s="12"/>
      <c r="N370" s="15"/>
      <c r="O370" s="16"/>
      <c r="P370" s="16"/>
      <c r="Q370" s="16"/>
      <c r="R370" s="16"/>
      <c r="S370" s="16"/>
      <c r="T370" s="16"/>
      <c r="U370" s="16"/>
      <c r="V370" s="6"/>
      <c r="W370" s="6"/>
      <c r="X370" s="6"/>
    </row>
    <row r="371" spans="1:24" ht="15.75" customHeight="1" x14ac:dyDescent="0.2">
      <c r="A371" s="12"/>
      <c r="B371" s="12"/>
      <c r="C371" s="12"/>
      <c r="D371" s="12"/>
      <c r="E371" s="12"/>
      <c r="F371" s="13"/>
      <c r="G371" s="13"/>
      <c r="H371" s="45"/>
      <c r="I371" s="14"/>
      <c r="J371" s="12"/>
      <c r="K371" s="12"/>
      <c r="L371" s="12"/>
      <c r="M371" s="12"/>
      <c r="N371" s="15"/>
      <c r="O371" s="16"/>
      <c r="P371" s="16"/>
      <c r="Q371" s="16"/>
      <c r="R371" s="16"/>
      <c r="S371" s="16"/>
      <c r="T371" s="16"/>
      <c r="U371" s="16"/>
      <c r="V371" s="6"/>
      <c r="W371" s="6"/>
      <c r="X371" s="6"/>
    </row>
    <row r="372" spans="1:24" ht="15.75" customHeight="1" x14ac:dyDescent="0.2">
      <c r="A372" s="12"/>
      <c r="B372" s="12"/>
      <c r="C372" s="12"/>
      <c r="D372" s="12"/>
      <c r="E372" s="12"/>
      <c r="F372" s="13"/>
      <c r="G372" s="13"/>
      <c r="H372" s="45"/>
      <c r="I372" s="14"/>
      <c r="J372" s="12"/>
      <c r="K372" s="12"/>
      <c r="L372" s="12"/>
      <c r="M372" s="12"/>
      <c r="N372" s="15"/>
      <c r="O372" s="16"/>
      <c r="P372" s="16"/>
      <c r="Q372" s="16"/>
      <c r="R372" s="16"/>
      <c r="S372" s="16"/>
      <c r="T372" s="16"/>
      <c r="U372" s="16"/>
      <c r="V372" s="6"/>
      <c r="W372" s="6"/>
      <c r="X372" s="6"/>
    </row>
    <row r="373" spans="1:24" ht="15.75" customHeight="1" x14ac:dyDescent="0.2">
      <c r="A373" s="12"/>
      <c r="B373" s="12"/>
      <c r="C373" s="12"/>
      <c r="D373" s="12"/>
      <c r="E373" s="12"/>
      <c r="F373" s="13"/>
      <c r="G373" s="13"/>
      <c r="H373" s="45"/>
      <c r="I373" s="14"/>
      <c r="J373" s="12"/>
      <c r="K373" s="12"/>
      <c r="L373" s="12"/>
      <c r="M373" s="12"/>
      <c r="N373" s="15"/>
      <c r="O373" s="16"/>
      <c r="P373" s="16"/>
      <c r="Q373" s="16"/>
      <c r="R373" s="16"/>
      <c r="S373" s="16"/>
      <c r="T373" s="16"/>
      <c r="U373" s="16"/>
      <c r="V373" s="6"/>
      <c r="W373" s="6"/>
      <c r="X373" s="6"/>
    </row>
    <row r="374" spans="1:24" ht="15.75" customHeight="1" x14ac:dyDescent="0.2">
      <c r="A374" s="12"/>
      <c r="B374" s="12"/>
      <c r="C374" s="12"/>
      <c r="D374" s="12"/>
      <c r="E374" s="12"/>
      <c r="F374" s="13"/>
      <c r="G374" s="13"/>
      <c r="H374" s="45"/>
      <c r="I374" s="14"/>
      <c r="J374" s="12"/>
      <c r="K374" s="12"/>
      <c r="L374" s="12"/>
      <c r="M374" s="12"/>
      <c r="N374" s="15"/>
      <c r="O374" s="16"/>
      <c r="P374" s="16"/>
      <c r="Q374" s="16"/>
      <c r="R374" s="16"/>
      <c r="S374" s="16"/>
      <c r="T374" s="16"/>
      <c r="U374" s="16"/>
      <c r="V374" s="6"/>
      <c r="W374" s="6"/>
      <c r="X374" s="6"/>
    </row>
    <row r="375" spans="1:24" ht="15.75" customHeight="1" x14ac:dyDescent="0.2">
      <c r="A375" s="12"/>
      <c r="B375" s="12"/>
      <c r="C375" s="12"/>
      <c r="D375" s="12"/>
      <c r="E375" s="12"/>
      <c r="F375" s="13"/>
      <c r="G375" s="13"/>
      <c r="H375" s="45"/>
      <c r="I375" s="14"/>
      <c r="J375" s="12"/>
      <c r="K375" s="12"/>
      <c r="L375" s="12"/>
      <c r="M375" s="12"/>
      <c r="N375" s="15"/>
      <c r="O375" s="16"/>
      <c r="P375" s="16"/>
      <c r="Q375" s="16"/>
      <c r="R375" s="16"/>
      <c r="S375" s="16"/>
      <c r="T375" s="16"/>
      <c r="U375" s="16"/>
      <c r="V375" s="6"/>
      <c r="W375" s="6"/>
      <c r="X375" s="6"/>
    </row>
    <row r="376" spans="1:24" ht="15.75" customHeight="1" x14ac:dyDescent="0.2">
      <c r="A376" s="12"/>
      <c r="B376" s="12"/>
      <c r="C376" s="12"/>
      <c r="D376" s="12"/>
      <c r="E376" s="12"/>
      <c r="F376" s="13"/>
      <c r="G376" s="13"/>
      <c r="H376" s="45"/>
      <c r="I376" s="14"/>
      <c r="J376" s="12"/>
      <c r="K376" s="12"/>
      <c r="L376" s="12"/>
      <c r="M376" s="12"/>
      <c r="N376" s="15"/>
      <c r="O376" s="16"/>
      <c r="P376" s="16"/>
      <c r="Q376" s="16"/>
      <c r="R376" s="16"/>
      <c r="S376" s="16"/>
      <c r="T376" s="16"/>
      <c r="U376" s="16"/>
      <c r="V376" s="6"/>
      <c r="W376" s="6"/>
      <c r="X376" s="6"/>
    </row>
    <row r="377" spans="1:24" ht="15.75" customHeight="1" x14ac:dyDescent="0.2">
      <c r="A377" s="12"/>
      <c r="B377" s="12"/>
      <c r="C377" s="12"/>
      <c r="D377" s="12"/>
      <c r="E377" s="12"/>
      <c r="F377" s="13"/>
      <c r="G377" s="13"/>
      <c r="H377" s="45"/>
      <c r="I377" s="14"/>
      <c r="J377" s="12"/>
      <c r="K377" s="12"/>
      <c r="L377" s="12"/>
      <c r="M377" s="12"/>
      <c r="N377" s="15"/>
      <c r="O377" s="16"/>
      <c r="P377" s="16"/>
      <c r="Q377" s="16"/>
      <c r="R377" s="16"/>
      <c r="S377" s="16"/>
      <c r="T377" s="16"/>
      <c r="U377" s="16"/>
      <c r="V377" s="6"/>
      <c r="W377" s="6"/>
      <c r="X377" s="6"/>
    </row>
    <row r="378" spans="1:24" ht="15.75" customHeight="1" x14ac:dyDescent="0.2">
      <c r="A378" s="12"/>
      <c r="B378" s="12"/>
      <c r="C378" s="12"/>
      <c r="D378" s="12"/>
      <c r="E378" s="12"/>
      <c r="F378" s="13"/>
      <c r="G378" s="13"/>
      <c r="H378" s="45"/>
      <c r="I378" s="14"/>
      <c r="J378" s="12"/>
      <c r="K378" s="12"/>
      <c r="L378" s="12"/>
      <c r="M378" s="12"/>
      <c r="N378" s="15"/>
      <c r="O378" s="16"/>
      <c r="P378" s="16"/>
      <c r="Q378" s="16"/>
      <c r="R378" s="16"/>
      <c r="S378" s="16"/>
      <c r="T378" s="16"/>
      <c r="U378" s="16"/>
      <c r="V378" s="6"/>
      <c r="W378" s="6"/>
      <c r="X378" s="6"/>
    </row>
    <row r="379" spans="1:24" ht="15.75" customHeight="1" x14ac:dyDescent="0.2">
      <c r="A379" s="12"/>
      <c r="B379" s="12"/>
      <c r="C379" s="12"/>
      <c r="D379" s="12"/>
      <c r="E379" s="12"/>
      <c r="F379" s="13"/>
      <c r="G379" s="13"/>
      <c r="H379" s="45"/>
      <c r="I379" s="14"/>
      <c r="J379" s="12"/>
      <c r="K379" s="12"/>
      <c r="L379" s="12"/>
      <c r="M379" s="12"/>
      <c r="N379" s="15"/>
      <c r="O379" s="16"/>
      <c r="P379" s="16"/>
      <c r="Q379" s="16"/>
      <c r="R379" s="16"/>
      <c r="S379" s="16"/>
      <c r="T379" s="16"/>
      <c r="U379" s="16"/>
      <c r="V379" s="6"/>
      <c r="W379" s="6"/>
      <c r="X379" s="6"/>
    </row>
    <row r="380" spans="1:24" ht="15.75" customHeight="1" x14ac:dyDescent="0.2">
      <c r="A380" s="12"/>
      <c r="B380" s="12"/>
      <c r="C380" s="12"/>
      <c r="D380" s="12"/>
      <c r="E380" s="12"/>
      <c r="F380" s="13"/>
      <c r="G380" s="13"/>
      <c r="H380" s="45"/>
      <c r="I380" s="14"/>
      <c r="J380" s="12"/>
      <c r="K380" s="12"/>
      <c r="L380" s="12"/>
      <c r="M380" s="12"/>
      <c r="N380" s="15"/>
      <c r="O380" s="16"/>
      <c r="P380" s="16"/>
      <c r="Q380" s="16"/>
      <c r="R380" s="16"/>
      <c r="S380" s="16"/>
      <c r="T380" s="16"/>
      <c r="U380" s="16"/>
      <c r="V380" s="6"/>
      <c r="W380" s="6"/>
      <c r="X380" s="6"/>
    </row>
    <row r="381" spans="1:24" ht="15.75" customHeight="1" x14ac:dyDescent="0.2">
      <c r="A381" s="12"/>
      <c r="B381" s="12"/>
      <c r="C381" s="12"/>
      <c r="D381" s="12"/>
      <c r="E381" s="12"/>
      <c r="F381" s="13"/>
      <c r="G381" s="13"/>
      <c r="H381" s="45"/>
      <c r="I381" s="14"/>
      <c r="J381" s="12"/>
      <c r="K381" s="12"/>
      <c r="L381" s="12"/>
      <c r="M381" s="12"/>
      <c r="N381" s="15"/>
      <c r="O381" s="16"/>
      <c r="P381" s="16"/>
      <c r="Q381" s="16"/>
      <c r="R381" s="16"/>
      <c r="S381" s="16"/>
      <c r="T381" s="16"/>
      <c r="U381" s="16"/>
      <c r="V381" s="6"/>
      <c r="W381" s="6"/>
      <c r="X381" s="6"/>
    </row>
    <row r="382" spans="1:24" ht="15.75" customHeight="1" x14ac:dyDescent="0.2">
      <c r="A382" s="12"/>
      <c r="B382" s="12"/>
      <c r="C382" s="12"/>
      <c r="D382" s="12"/>
      <c r="E382" s="12"/>
      <c r="F382" s="13"/>
      <c r="G382" s="13"/>
      <c r="H382" s="45"/>
      <c r="I382" s="14"/>
      <c r="J382" s="12"/>
      <c r="K382" s="12"/>
      <c r="L382" s="12"/>
      <c r="M382" s="12"/>
      <c r="N382" s="15"/>
      <c r="O382" s="16"/>
      <c r="P382" s="16"/>
      <c r="Q382" s="16"/>
      <c r="R382" s="16"/>
      <c r="S382" s="16"/>
      <c r="T382" s="16"/>
      <c r="U382" s="16"/>
      <c r="V382" s="6"/>
      <c r="W382" s="6"/>
      <c r="X382" s="6"/>
    </row>
    <row r="383" spans="1:24" ht="15.75" customHeight="1" x14ac:dyDescent="0.2">
      <c r="A383" s="12"/>
      <c r="B383" s="12"/>
      <c r="C383" s="12"/>
      <c r="D383" s="12"/>
      <c r="E383" s="12"/>
      <c r="F383" s="13"/>
      <c r="G383" s="13"/>
      <c r="H383" s="45"/>
      <c r="I383" s="14"/>
      <c r="J383" s="12"/>
      <c r="K383" s="12"/>
      <c r="L383" s="12"/>
      <c r="M383" s="12"/>
      <c r="N383" s="15"/>
      <c r="O383" s="16"/>
      <c r="P383" s="16"/>
      <c r="Q383" s="16"/>
      <c r="R383" s="16"/>
      <c r="S383" s="16"/>
      <c r="T383" s="16"/>
      <c r="U383" s="16"/>
      <c r="V383" s="6"/>
      <c r="W383" s="6"/>
      <c r="X383" s="6"/>
    </row>
    <row r="384" spans="1:24" ht="15.75" customHeight="1" x14ac:dyDescent="0.2">
      <c r="A384" s="12"/>
      <c r="B384" s="12"/>
      <c r="C384" s="12"/>
      <c r="D384" s="12"/>
      <c r="E384" s="12"/>
      <c r="F384" s="13"/>
      <c r="G384" s="13"/>
      <c r="H384" s="45"/>
      <c r="I384" s="14"/>
      <c r="J384" s="12"/>
      <c r="K384" s="12"/>
      <c r="L384" s="12"/>
      <c r="M384" s="12"/>
      <c r="N384" s="15"/>
      <c r="O384" s="16"/>
      <c r="P384" s="16"/>
      <c r="Q384" s="16"/>
      <c r="R384" s="16"/>
      <c r="S384" s="16"/>
      <c r="T384" s="16"/>
      <c r="U384" s="16"/>
      <c r="V384" s="6"/>
      <c r="W384" s="6"/>
      <c r="X384" s="6"/>
    </row>
    <row r="385" spans="1:24" ht="15.75" customHeight="1" x14ac:dyDescent="0.2">
      <c r="A385" s="12"/>
      <c r="B385" s="12"/>
      <c r="C385" s="12"/>
      <c r="D385" s="12"/>
      <c r="E385" s="12"/>
      <c r="F385" s="13"/>
      <c r="G385" s="13"/>
      <c r="H385" s="45"/>
      <c r="I385" s="14"/>
      <c r="J385" s="12"/>
      <c r="K385" s="12"/>
      <c r="L385" s="12"/>
      <c r="M385" s="12"/>
      <c r="N385" s="15"/>
      <c r="O385" s="16"/>
      <c r="P385" s="16"/>
      <c r="Q385" s="16"/>
      <c r="R385" s="16"/>
      <c r="S385" s="16"/>
      <c r="T385" s="16"/>
      <c r="U385" s="16"/>
      <c r="V385" s="6"/>
      <c r="W385" s="6"/>
      <c r="X385" s="6"/>
    </row>
    <row r="386" spans="1:24" ht="15.75" customHeight="1" x14ac:dyDescent="0.2">
      <c r="N386" s="17"/>
      <c r="O386" s="17"/>
      <c r="P386" s="17"/>
      <c r="Q386" s="17"/>
      <c r="R386" s="17"/>
      <c r="S386" s="17"/>
      <c r="T386" s="17"/>
      <c r="U386" s="17"/>
    </row>
    <row r="387" spans="1:24" ht="15.75" customHeight="1" x14ac:dyDescent="0.2">
      <c r="N387" s="17"/>
      <c r="O387" s="17"/>
      <c r="P387" s="17"/>
      <c r="Q387" s="17"/>
      <c r="R387" s="17"/>
      <c r="S387" s="17"/>
      <c r="T387" s="17"/>
      <c r="U387" s="17"/>
    </row>
    <row r="388" spans="1:24" ht="15.75" customHeight="1" x14ac:dyDescent="0.2">
      <c r="N388" s="17"/>
      <c r="O388" s="17"/>
      <c r="P388" s="17"/>
      <c r="Q388" s="17"/>
      <c r="R388" s="17"/>
      <c r="S388" s="17"/>
      <c r="T388" s="17"/>
      <c r="U388" s="17"/>
    </row>
    <row r="389" spans="1:24" ht="15.75" customHeight="1" x14ac:dyDescent="0.2">
      <c r="N389" s="17"/>
      <c r="O389" s="17"/>
      <c r="P389" s="17"/>
      <c r="Q389" s="17"/>
      <c r="R389" s="17"/>
      <c r="S389" s="17"/>
      <c r="T389" s="17"/>
      <c r="U389" s="17"/>
    </row>
    <row r="390" spans="1:24" ht="15.75" customHeight="1" x14ac:dyDescent="0.2">
      <c r="N390" s="17"/>
      <c r="O390" s="17"/>
      <c r="P390" s="17"/>
      <c r="Q390" s="17"/>
      <c r="R390" s="17"/>
      <c r="S390" s="17"/>
      <c r="T390" s="17"/>
      <c r="U390" s="17"/>
    </row>
    <row r="391" spans="1:24" ht="15.75" customHeight="1" x14ac:dyDescent="0.2">
      <c r="N391" s="17"/>
      <c r="O391" s="17"/>
      <c r="P391" s="17"/>
      <c r="Q391" s="17"/>
      <c r="R391" s="17"/>
      <c r="S391" s="17"/>
      <c r="T391" s="17"/>
      <c r="U391" s="17"/>
    </row>
    <row r="392" spans="1:24" ht="15.75" customHeight="1" x14ac:dyDescent="0.2">
      <c r="N392" s="17"/>
      <c r="O392" s="17"/>
      <c r="P392" s="17"/>
      <c r="Q392" s="17"/>
      <c r="R392" s="17"/>
      <c r="S392" s="17"/>
      <c r="T392" s="17"/>
      <c r="U392" s="17"/>
    </row>
    <row r="393" spans="1:24" ht="15.75" customHeight="1" x14ac:dyDescent="0.2">
      <c r="N393" s="17"/>
      <c r="O393" s="17"/>
      <c r="P393" s="17"/>
      <c r="Q393" s="17"/>
      <c r="R393" s="17"/>
      <c r="S393" s="17"/>
      <c r="T393" s="17"/>
      <c r="U393" s="17"/>
    </row>
  </sheetData>
  <autoFilter ref="A1:Q321">
    <sortState ref="A2:Q321">
      <sortCondition ref="C320"/>
    </sortState>
  </autoFilter>
  <mergeCells count="1">
    <mergeCell ref="B342:D342"/>
  </mergeCells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93"/>
  <sheetViews>
    <sheetView tabSelected="1" zoomScale="85" zoomScaleNormal="85" workbookViewId="0">
      <selection activeCell="N4" sqref="N4"/>
    </sheetView>
  </sheetViews>
  <sheetFormatPr baseColWidth="10" defaultColWidth="17.140625" defaultRowHeight="12.75" customHeight="1" x14ac:dyDescent="0.2"/>
  <cols>
    <col min="1" max="1" width="17.42578125" style="27" customWidth="1"/>
    <col min="2" max="2" width="12.140625" style="27" customWidth="1"/>
    <col min="3" max="3" width="11" style="27" customWidth="1"/>
    <col min="4" max="4" width="11.85546875" style="27" customWidth="1"/>
    <col min="5" max="11" width="17.140625" style="27" customWidth="1"/>
    <col min="12" max="12" width="17.140625" style="27" hidden="1" customWidth="1"/>
    <col min="13" max="20" width="17.140625" style="27" customWidth="1"/>
    <col min="21" max="16384" width="17.140625" style="27"/>
  </cols>
  <sheetData>
    <row r="3" spans="1:4" ht="89.25" x14ac:dyDescent="0.2">
      <c r="A3" s="29" t="s">
        <v>233</v>
      </c>
      <c r="B3" s="29" t="s">
        <v>456</v>
      </c>
      <c r="C3" s="29" t="s">
        <v>457</v>
      </c>
      <c r="D3" s="29" t="s">
        <v>459</v>
      </c>
    </row>
    <row r="4" spans="1:4" ht="12.75" customHeight="1" x14ac:dyDescent="0.2">
      <c r="A4" s="27" t="s">
        <v>177</v>
      </c>
      <c r="B4" s="27">
        <f>COUNTIF(Proveedor,A4)</f>
        <v>100</v>
      </c>
      <c r="C4" s="28">
        <f t="shared" ref="C4:C9" si="0">B4/$B$11</f>
        <v>0.3125</v>
      </c>
      <c r="D4" s="28">
        <f>AVERAGEIF(Proveedor,A4,Datos!$M$2:$M$322)</f>
        <v>-0.24257562500000007</v>
      </c>
    </row>
    <row r="5" spans="1:4" ht="12.75" customHeight="1" x14ac:dyDescent="0.2">
      <c r="A5" s="27" t="s">
        <v>165</v>
      </c>
      <c r="B5" s="27">
        <f>COUNTIF(Proveedor,A5)</f>
        <v>93</v>
      </c>
      <c r="C5" s="28">
        <f t="shared" si="0"/>
        <v>0.29062500000000002</v>
      </c>
      <c r="D5" s="28">
        <f>AVERAGEIF(Proveedor,A5,Datos!$M$2:$M$322)</f>
        <v>-0.15780645161290316</v>
      </c>
    </row>
    <row r="6" spans="1:4" ht="12.75" customHeight="1" x14ac:dyDescent="0.2">
      <c r="A6" s="31" t="s">
        <v>259</v>
      </c>
      <c r="B6" s="31">
        <f>COUNTIF(Proveedor,A6)</f>
        <v>80</v>
      </c>
      <c r="C6" s="32">
        <f t="shared" si="0"/>
        <v>0.25</v>
      </c>
      <c r="D6" s="33">
        <f>AVERAGEIF(Proveedor,A6,Datos!$M$2:$M$322)</f>
        <v>5.1728255208333282E-2</v>
      </c>
    </row>
    <row r="7" spans="1:4" ht="12.75" customHeight="1" x14ac:dyDescent="0.2">
      <c r="A7" s="31" t="s">
        <v>455</v>
      </c>
      <c r="B7" s="31">
        <f>COUNTIF(Datos!Q2:Q322,"Otro")</f>
        <v>34</v>
      </c>
      <c r="C7" s="32">
        <f t="shared" si="0"/>
        <v>0.10625</v>
      </c>
      <c r="D7" s="33">
        <f>AVERAGEIF(Datos!Q2:Q322,"Otro",Datos!$M$2:$M$322)</f>
        <v>6.4859345351043679E-2</v>
      </c>
    </row>
    <row r="8" spans="1:4" ht="12.75" customHeight="1" x14ac:dyDescent="0.2">
      <c r="A8" s="27" t="s">
        <v>398</v>
      </c>
      <c r="B8" s="27">
        <f>COUNTIF(Proveedor,A8)</f>
        <v>9</v>
      </c>
      <c r="C8" s="28">
        <f t="shared" si="0"/>
        <v>2.8125000000000001E-2</v>
      </c>
      <c r="D8" s="28">
        <f>AVERAGEIF(Proveedor,A8,Datos!$M$2:$M$322)</f>
        <v>-0.43270370370370365</v>
      </c>
    </row>
    <row r="9" spans="1:4" ht="12.75" customHeight="1" x14ac:dyDescent="0.2">
      <c r="A9" s="27" t="s">
        <v>54</v>
      </c>
      <c r="B9" s="27">
        <f>COUNTIF(Proveedor,A9)</f>
        <v>4</v>
      </c>
      <c r="C9" s="28">
        <f t="shared" si="0"/>
        <v>1.2500000000000001E-2</v>
      </c>
      <c r="D9" s="28">
        <f>AVERAGEIF(Proveedor,A9,Datos!$M$2:$M$322)</f>
        <v>-8.9453124999999994E-2</v>
      </c>
    </row>
    <row r="10" spans="1:4" ht="12.75" customHeight="1" x14ac:dyDescent="0.2">
      <c r="A10" s="31"/>
      <c r="B10" s="31"/>
      <c r="C10" s="32"/>
      <c r="D10" s="32"/>
    </row>
    <row r="11" spans="1:4" ht="12.75" customHeight="1" x14ac:dyDescent="0.2">
      <c r="A11" s="27" t="s">
        <v>458</v>
      </c>
      <c r="B11" s="27">
        <f>COUNT(Datos!F2:F322)</f>
        <v>320</v>
      </c>
      <c r="C11" s="28">
        <f>B11/$B$11</f>
        <v>1</v>
      </c>
      <c r="D11" s="28">
        <f>AVERAGE(Datos!$M$102:$M$322)</f>
        <v>-8.6191240530303068E-2</v>
      </c>
    </row>
    <row r="18" spans="1:7" ht="12.75" customHeight="1" x14ac:dyDescent="0.2">
      <c r="A18" s="22"/>
      <c r="B18" s="24" t="s">
        <v>462</v>
      </c>
      <c r="C18" s="23"/>
      <c r="D18"/>
      <c r="E18"/>
      <c r="F18"/>
      <c r="G18"/>
    </row>
    <row r="19" spans="1:7" ht="12.75" customHeight="1" x14ac:dyDescent="0.2">
      <c r="A19" s="24" t="s">
        <v>71</v>
      </c>
      <c r="B19" s="41" t="s">
        <v>465</v>
      </c>
      <c r="C19" s="37" t="s">
        <v>464</v>
      </c>
      <c r="D19"/>
      <c r="E19"/>
      <c r="F19"/>
      <c r="G19"/>
    </row>
    <row r="20" spans="1:7" ht="12.75" customHeight="1" x14ac:dyDescent="0.2">
      <c r="A20" s="22" t="s">
        <v>221</v>
      </c>
      <c r="B20" s="34">
        <v>5</v>
      </c>
      <c r="C20" s="37">
        <v>1.18759375</v>
      </c>
      <c r="D20"/>
      <c r="E20"/>
      <c r="F20"/>
      <c r="G20"/>
    </row>
    <row r="21" spans="1:7" ht="12.75" customHeight="1" x14ac:dyDescent="0.2">
      <c r="A21" s="25" t="s">
        <v>48</v>
      </c>
      <c r="B21" s="35">
        <v>6</v>
      </c>
      <c r="C21" s="38">
        <v>1.0063194444444445</v>
      </c>
      <c r="D21"/>
      <c r="E21"/>
      <c r="F21"/>
      <c r="G21"/>
    </row>
    <row r="22" spans="1:7" ht="12.75" customHeight="1" x14ac:dyDescent="0.2">
      <c r="A22" s="25" t="s">
        <v>190</v>
      </c>
      <c r="B22" s="35">
        <v>1</v>
      </c>
      <c r="C22" s="38">
        <v>1.0000000000000009E-2</v>
      </c>
      <c r="D22"/>
      <c r="E22"/>
      <c r="F22"/>
      <c r="G22"/>
    </row>
    <row r="23" spans="1:7" ht="12.75" customHeight="1" x14ac:dyDescent="0.2">
      <c r="A23" s="25" t="s">
        <v>8</v>
      </c>
      <c r="B23" s="35">
        <v>116</v>
      </c>
      <c r="C23" s="38">
        <v>-8.2489861420096483E-2</v>
      </c>
      <c r="D23"/>
      <c r="E23"/>
      <c r="F23"/>
      <c r="G23"/>
    </row>
    <row r="24" spans="1:7" ht="12.75" customHeight="1" x14ac:dyDescent="0.2">
      <c r="A24" s="25" t="s">
        <v>434</v>
      </c>
      <c r="B24" s="35">
        <v>2</v>
      </c>
      <c r="C24" s="38">
        <v>-8.4999999999999937E-2</v>
      </c>
      <c r="D24"/>
      <c r="E24"/>
      <c r="F24"/>
      <c r="G24"/>
    </row>
    <row r="25" spans="1:7" ht="12.75" customHeight="1" x14ac:dyDescent="0.2">
      <c r="A25" s="25" t="s">
        <v>331</v>
      </c>
      <c r="B25" s="35">
        <v>26</v>
      </c>
      <c r="C25" s="38">
        <v>-8.6955128205128199E-2</v>
      </c>
      <c r="D25"/>
      <c r="E25"/>
      <c r="F25"/>
      <c r="G25"/>
    </row>
    <row r="26" spans="1:7" ht="12.75" customHeight="1" x14ac:dyDescent="0.2">
      <c r="A26" s="25" t="s">
        <v>273</v>
      </c>
      <c r="B26" s="35">
        <v>8</v>
      </c>
      <c r="C26" s="38">
        <v>-9.8567708333333323E-2</v>
      </c>
      <c r="D26"/>
      <c r="E26"/>
      <c r="F26"/>
      <c r="G26"/>
    </row>
    <row r="27" spans="1:7" ht="12.75" customHeight="1" x14ac:dyDescent="0.2">
      <c r="A27" s="25" t="s">
        <v>12</v>
      </c>
      <c r="B27" s="35">
        <v>56</v>
      </c>
      <c r="C27" s="38">
        <v>-0.13035993303571428</v>
      </c>
      <c r="D27"/>
      <c r="E27"/>
      <c r="F27"/>
      <c r="G27"/>
    </row>
    <row r="28" spans="1:7" ht="12.75" customHeight="1" x14ac:dyDescent="0.2">
      <c r="A28" s="25" t="s">
        <v>441</v>
      </c>
      <c r="B28" s="35">
        <v>7</v>
      </c>
      <c r="C28" s="38">
        <v>-0.13523809523809521</v>
      </c>
      <c r="D28"/>
      <c r="E28"/>
      <c r="F28"/>
      <c r="G28"/>
    </row>
    <row r="29" spans="1:7" ht="12.75" customHeight="1" x14ac:dyDescent="0.2">
      <c r="A29" s="25" t="s">
        <v>167</v>
      </c>
      <c r="B29" s="35">
        <v>2</v>
      </c>
      <c r="C29" s="38">
        <v>-0.18166666666666664</v>
      </c>
      <c r="D29"/>
      <c r="E29"/>
      <c r="F29"/>
      <c r="G29"/>
    </row>
    <row r="30" spans="1:7" ht="12.75" customHeight="1" x14ac:dyDescent="0.2">
      <c r="A30" s="25" t="s">
        <v>267</v>
      </c>
      <c r="B30" s="35">
        <v>7</v>
      </c>
      <c r="C30" s="38">
        <v>-0.1826190476190476</v>
      </c>
      <c r="D30"/>
      <c r="E30"/>
      <c r="F30"/>
      <c r="G30"/>
    </row>
    <row r="31" spans="1:7" ht="12.75" customHeight="1" x14ac:dyDescent="0.2">
      <c r="A31" s="25" t="s">
        <v>195</v>
      </c>
      <c r="B31" s="35">
        <v>8</v>
      </c>
      <c r="C31" s="38">
        <v>-0.21119791666666665</v>
      </c>
      <c r="D31"/>
      <c r="E31"/>
      <c r="F31"/>
      <c r="G31"/>
    </row>
    <row r="32" spans="1:7" ht="12.75" customHeight="1" x14ac:dyDescent="0.2">
      <c r="A32" s="25" t="s">
        <v>180</v>
      </c>
      <c r="B32" s="35">
        <v>2</v>
      </c>
      <c r="C32" s="38">
        <v>-0.23366666666666666</v>
      </c>
      <c r="D32"/>
      <c r="E32"/>
      <c r="F32"/>
      <c r="G32"/>
    </row>
    <row r="33" spans="1:7" ht="12.75" customHeight="1" x14ac:dyDescent="0.2">
      <c r="A33" s="25" t="s">
        <v>445</v>
      </c>
      <c r="B33" s="35">
        <v>40</v>
      </c>
      <c r="C33" s="38">
        <v>-0.29568333333333335</v>
      </c>
      <c r="D33"/>
      <c r="E33"/>
      <c r="F33"/>
      <c r="G33"/>
    </row>
    <row r="34" spans="1:7" ht="12.75" customHeight="1" x14ac:dyDescent="0.2">
      <c r="A34" s="25" t="s">
        <v>204</v>
      </c>
      <c r="B34" s="35">
        <v>12</v>
      </c>
      <c r="C34" s="38">
        <v>-0.30736284722222224</v>
      </c>
      <c r="D34"/>
      <c r="E34"/>
      <c r="F34"/>
      <c r="G34"/>
    </row>
    <row r="35" spans="1:7" ht="12.75" customHeight="1" x14ac:dyDescent="0.2">
      <c r="A35" s="25" t="s">
        <v>70</v>
      </c>
      <c r="B35" s="35">
        <v>7</v>
      </c>
      <c r="C35" s="38">
        <v>-0.35252976190476193</v>
      </c>
      <c r="D35"/>
      <c r="E35"/>
      <c r="F35"/>
      <c r="G35"/>
    </row>
    <row r="36" spans="1:7" ht="12.75" customHeight="1" x14ac:dyDescent="0.2">
      <c r="A36" s="25" t="s">
        <v>296</v>
      </c>
      <c r="B36" s="35">
        <v>1</v>
      </c>
      <c r="C36" s="38">
        <v>-0.35666666666666669</v>
      </c>
      <c r="D36"/>
      <c r="E36"/>
      <c r="F36"/>
      <c r="G36"/>
    </row>
    <row r="37" spans="1:7" ht="12.75" customHeight="1" x14ac:dyDescent="0.2">
      <c r="A37" s="25" t="s">
        <v>174</v>
      </c>
      <c r="B37" s="35">
        <v>6</v>
      </c>
      <c r="C37" s="38">
        <v>-0.36737326388888886</v>
      </c>
      <c r="D37"/>
      <c r="E37"/>
      <c r="F37"/>
      <c r="G37"/>
    </row>
    <row r="38" spans="1:7" ht="12.75" customHeight="1" x14ac:dyDescent="0.2">
      <c r="A38" s="25" t="s">
        <v>230</v>
      </c>
      <c r="B38" s="35">
        <v>1</v>
      </c>
      <c r="C38" s="38">
        <v>-0.375</v>
      </c>
      <c r="D38"/>
      <c r="E38"/>
      <c r="F38"/>
      <c r="G38"/>
    </row>
    <row r="39" spans="1:7" ht="12.75" customHeight="1" x14ac:dyDescent="0.2">
      <c r="A39" s="25" t="s">
        <v>321</v>
      </c>
      <c r="B39" s="35">
        <v>1</v>
      </c>
      <c r="C39" s="38">
        <v>-0.4</v>
      </c>
      <c r="D39"/>
      <c r="E39"/>
      <c r="F39"/>
      <c r="G39"/>
    </row>
    <row r="40" spans="1:7" ht="12.75" customHeight="1" x14ac:dyDescent="0.2">
      <c r="A40" s="25" t="s">
        <v>126</v>
      </c>
      <c r="B40" s="35">
        <v>4</v>
      </c>
      <c r="C40" s="38">
        <v>-0.40171875000000001</v>
      </c>
      <c r="D40"/>
      <c r="E40"/>
      <c r="F40"/>
      <c r="G40"/>
    </row>
    <row r="41" spans="1:7" ht="12.75" customHeight="1" x14ac:dyDescent="0.2">
      <c r="A41" s="25" t="s">
        <v>236</v>
      </c>
      <c r="B41" s="35">
        <v>4</v>
      </c>
      <c r="C41" s="38">
        <v>-0.48958333333333331</v>
      </c>
      <c r="D41"/>
      <c r="E41"/>
      <c r="F41"/>
      <c r="G41"/>
    </row>
    <row r="42" spans="1:7" ht="12.75" customHeight="1" x14ac:dyDescent="0.2">
      <c r="A42" s="25" t="s">
        <v>422</v>
      </c>
      <c r="B42" s="35">
        <v>2</v>
      </c>
      <c r="C42" s="38">
        <v>-0.56333333333333335</v>
      </c>
      <c r="D42"/>
      <c r="E42"/>
      <c r="F42"/>
      <c r="G42"/>
    </row>
    <row r="43" spans="1:7" ht="12.75" customHeight="1" x14ac:dyDescent="0.2">
      <c r="A43" s="26" t="s">
        <v>453</v>
      </c>
      <c r="B43" s="36">
        <v>324</v>
      </c>
      <c r="C43" s="39">
        <v>-0.11993486679443764</v>
      </c>
      <c r="D43"/>
      <c r="E43"/>
      <c r="F43"/>
      <c r="G43"/>
    </row>
    <row r="44" spans="1:7" ht="12.75" customHeight="1" x14ac:dyDescent="0.2">
      <c r="A44"/>
      <c r="B44"/>
      <c r="C44"/>
      <c r="D44"/>
      <c r="E44"/>
      <c r="F44"/>
      <c r="G44"/>
    </row>
    <row r="45" spans="1:7" ht="12.75" customHeight="1" x14ac:dyDescent="0.2">
      <c r="A45"/>
      <c r="B45"/>
      <c r="C45"/>
    </row>
    <row r="46" spans="1:7" ht="12.75" customHeight="1" x14ac:dyDescent="0.2">
      <c r="A46"/>
      <c r="B46"/>
      <c r="C46"/>
    </row>
    <row r="47" spans="1:7" ht="12.75" customHeight="1" x14ac:dyDescent="0.2">
      <c r="A47"/>
      <c r="B47"/>
      <c r="C47"/>
    </row>
    <row r="48" spans="1:7" ht="12.75" customHeight="1" x14ac:dyDescent="0.2">
      <c r="A48" s="29" t="s">
        <v>233</v>
      </c>
      <c r="B48" s="27" t="s">
        <v>459</v>
      </c>
      <c r="C48" s="29"/>
    </row>
    <row r="49" spans="1:4" ht="12.75" customHeight="1" x14ac:dyDescent="0.2">
      <c r="A49" s="31" t="s">
        <v>398</v>
      </c>
      <c r="B49" s="28">
        <v>-0.43270370370370365</v>
      </c>
      <c r="C49" s="28"/>
    </row>
    <row r="50" spans="1:4" ht="12.75" customHeight="1" x14ac:dyDescent="0.2">
      <c r="A50" s="31" t="s">
        <v>177</v>
      </c>
      <c r="B50" s="28">
        <v>-0.2425756250000001</v>
      </c>
      <c r="C50" s="28"/>
    </row>
    <row r="51" spans="1:4" ht="12.75" customHeight="1" x14ac:dyDescent="0.2">
      <c r="A51" s="27" t="s">
        <v>165</v>
      </c>
      <c r="B51" s="28">
        <v>-0.15780645161290316</v>
      </c>
      <c r="C51" s="32"/>
    </row>
    <row r="52" spans="1:4" ht="12.75" customHeight="1" x14ac:dyDescent="0.2">
      <c r="A52" s="27" t="s">
        <v>54</v>
      </c>
      <c r="B52" s="28">
        <v>-8.9453124999999994E-2</v>
      </c>
      <c r="C52" s="32"/>
    </row>
    <row r="53" spans="1:4" ht="12.75" customHeight="1" x14ac:dyDescent="0.2">
      <c r="A53" t="s">
        <v>463</v>
      </c>
      <c r="B53" s="28">
        <v>-7.5280738467261923E-2</v>
      </c>
      <c r="C53" s="28"/>
    </row>
    <row r="54" spans="1:4" ht="12.75" customHeight="1" x14ac:dyDescent="0.2">
      <c r="A54" s="27" t="s">
        <v>455</v>
      </c>
      <c r="B54" s="28">
        <v>4.7672887864823349E-2</v>
      </c>
      <c r="C54" s="28"/>
    </row>
    <row r="55" spans="1:4" ht="12.75" customHeight="1" x14ac:dyDescent="0.2">
      <c r="A55" s="27" t="s">
        <v>259</v>
      </c>
      <c r="B55" s="28">
        <v>5.1728255208333386E-2</v>
      </c>
      <c r="C55" s="32"/>
    </row>
    <row r="56" spans="1:4" ht="12.75" customHeight="1" x14ac:dyDescent="0.2">
      <c r="C56"/>
    </row>
    <row r="57" spans="1:4" ht="12.75" customHeight="1" x14ac:dyDescent="0.2">
      <c r="A57"/>
      <c r="B57"/>
      <c r="C57"/>
    </row>
    <row r="58" spans="1:4" ht="12.75" customHeight="1" x14ac:dyDescent="0.2">
      <c r="A58"/>
      <c r="B58"/>
      <c r="C58"/>
    </row>
    <row r="59" spans="1:4" ht="12.75" customHeight="1" x14ac:dyDescent="0.2">
      <c r="A59" s="22" t="s">
        <v>71</v>
      </c>
      <c r="B59" s="22"/>
      <c r="C59" s="22" t="s">
        <v>465</v>
      </c>
      <c r="D59" s="40" t="s">
        <v>464</v>
      </c>
    </row>
    <row r="60" spans="1:4" ht="12.75" customHeight="1" x14ac:dyDescent="0.2">
      <c r="A60" s="22" t="s">
        <v>466</v>
      </c>
      <c r="B60" s="22"/>
      <c r="C60" s="34">
        <v>2</v>
      </c>
      <c r="D60" s="37">
        <v>-0.56333333333333335</v>
      </c>
    </row>
    <row r="61" spans="1:4" ht="12.75" customHeight="1" x14ac:dyDescent="0.2">
      <c r="A61" s="25" t="s">
        <v>467</v>
      </c>
      <c r="B61" s="22"/>
      <c r="C61" s="35">
        <v>4</v>
      </c>
      <c r="D61" s="38">
        <v>-0.48958333333333331</v>
      </c>
    </row>
    <row r="62" spans="1:4" ht="12.75" customHeight="1" x14ac:dyDescent="0.2">
      <c r="A62" s="25" t="s">
        <v>468</v>
      </c>
      <c r="B62" s="22"/>
      <c r="C62" s="35">
        <v>4</v>
      </c>
      <c r="D62" s="38">
        <v>-0.40171875000000001</v>
      </c>
    </row>
    <row r="63" spans="1:4" ht="12.75" customHeight="1" x14ac:dyDescent="0.2">
      <c r="A63" s="25" t="s">
        <v>469</v>
      </c>
      <c r="B63" s="22"/>
      <c r="C63" s="35">
        <v>1</v>
      </c>
      <c r="D63" s="38">
        <v>-0.4</v>
      </c>
    </row>
    <row r="64" spans="1:4" ht="12.75" customHeight="1" x14ac:dyDescent="0.2">
      <c r="A64" s="25" t="s">
        <v>470</v>
      </c>
      <c r="B64" s="22"/>
      <c r="C64" s="35">
        <v>1</v>
      </c>
      <c r="D64" s="38">
        <v>-0.375</v>
      </c>
    </row>
    <row r="65" spans="1:4" ht="12.75" customHeight="1" x14ac:dyDescent="0.2">
      <c r="A65" s="25" t="s">
        <v>471</v>
      </c>
      <c r="B65" s="22"/>
      <c r="C65" s="35">
        <v>6</v>
      </c>
      <c r="D65" s="38">
        <v>-0.36737326388888886</v>
      </c>
    </row>
    <row r="66" spans="1:4" ht="12.75" customHeight="1" x14ac:dyDescent="0.2">
      <c r="A66" s="25" t="s">
        <v>472</v>
      </c>
      <c r="B66" s="22"/>
      <c r="C66" s="35">
        <v>1</v>
      </c>
      <c r="D66" s="38">
        <v>-0.35666666666666669</v>
      </c>
    </row>
    <row r="67" spans="1:4" ht="12.75" customHeight="1" x14ac:dyDescent="0.2">
      <c r="A67" s="25" t="s">
        <v>473</v>
      </c>
      <c r="B67" s="22"/>
      <c r="C67" s="35">
        <v>7</v>
      </c>
      <c r="D67" s="38">
        <v>-0.35252976190476193</v>
      </c>
    </row>
    <row r="68" spans="1:4" ht="12.75" customHeight="1" x14ac:dyDescent="0.2">
      <c r="A68" s="25" t="s">
        <v>474</v>
      </c>
      <c r="B68" s="22"/>
      <c r="C68" s="35">
        <v>12</v>
      </c>
      <c r="D68" s="38">
        <v>-0.30736284722222224</v>
      </c>
    </row>
    <row r="69" spans="1:4" ht="12.75" customHeight="1" x14ac:dyDescent="0.2">
      <c r="A69" s="25" t="s">
        <v>475</v>
      </c>
      <c r="B69" s="22"/>
      <c r="C69" s="35">
        <v>40</v>
      </c>
      <c r="D69" s="38">
        <v>-0.29568333333333335</v>
      </c>
    </row>
    <row r="70" spans="1:4" ht="12.75" customHeight="1" x14ac:dyDescent="0.2">
      <c r="A70" s="25" t="s">
        <v>476</v>
      </c>
      <c r="B70" s="22"/>
      <c r="C70" s="35">
        <v>2</v>
      </c>
      <c r="D70" s="38">
        <v>-0.23366666666666666</v>
      </c>
    </row>
    <row r="71" spans="1:4" ht="12.75" customHeight="1" x14ac:dyDescent="0.2">
      <c r="A71" s="25" t="s">
        <v>477</v>
      </c>
      <c r="B71" s="22"/>
      <c r="C71" s="35">
        <v>8</v>
      </c>
      <c r="D71" s="38">
        <v>-0.21119791666666665</v>
      </c>
    </row>
    <row r="72" spans="1:4" ht="12.75" customHeight="1" x14ac:dyDescent="0.2">
      <c r="A72" s="25" t="s">
        <v>478</v>
      </c>
      <c r="B72" s="22"/>
      <c r="C72" s="35">
        <v>7</v>
      </c>
      <c r="D72" s="38">
        <v>-0.1826190476190476</v>
      </c>
    </row>
    <row r="73" spans="1:4" ht="12.75" customHeight="1" x14ac:dyDescent="0.2">
      <c r="A73" s="25" t="s">
        <v>479</v>
      </c>
      <c r="B73" s="22"/>
      <c r="C73" s="35">
        <v>2</v>
      </c>
      <c r="D73" s="38">
        <v>-0.18166666666666664</v>
      </c>
    </row>
    <row r="74" spans="1:4" ht="12.75" customHeight="1" x14ac:dyDescent="0.2">
      <c r="A74" s="25" t="s">
        <v>480</v>
      </c>
      <c r="B74" s="22"/>
      <c r="C74" s="35">
        <v>7</v>
      </c>
      <c r="D74" s="38">
        <v>-0.13523809523809521</v>
      </c>
    </row>
    <row r="75" spans="1:4" ht="12.75" customHeight="1" x14ac:dyDescent="0.2">
      <c r="A75" s="25" t="s">
        <v>481</v>
      </c>
      <c r="B75" s="22"/>
      <c r="C75" s="35">
        <v>56</v>
      </c>
      <c r="D75" s="38">
        <v>-0.13035993303571428</v>
      </c>
    </row>
    <row r="76" spans="1:4" ht="12.75" customHeight="1" x14ac:dyDescent="0.2">
      <c r="A76" s="25" t="s">
        <v>489</v>
      </c>
      <c r="B76" s="22"/>
      <c r="C76" s="35">
        <v>324</v>
      </c>
      <c r="D76" s="38">
        <v>-0.11993486679443764</v>
      </c>
    </row>
    <row r="77" spans="1:4" ht="12.75" customHeight="1" x14ac:dyDescent="0.2">
      <c r="A77" s="25" t="s">
        <v>482</v>
      </c>
      <c r="B77" s="22"/>
      <c r="C77" s="35">
        <v>8</v>
      </c>
      <c r="D77" s="38">
        <v>-9.8567708333333323E-2</v>
      </c>
    </row>
    <row r="78" spans="1:4" ht="12.75" customHeight="1" x14ac:dyDescent="0.2">
      <c r="A78" s="25" t="s">
        <v>483</v>
      </c>
      <c r="B78" s="22"/>
      <c r="C78" s="35">
        <v>26</v>
      </c>
      <c r="D78" s="38">
        <v>-8.6955128205128199E-2</v>
      </c>
    </row>
    <row r="79" spans="1:4" ht="12.75" customHeight="1" x14ac:dyDescent="0.2">
      <c r="A79" s="25" t="s">
        <v>484</v>
      </c>
      <c r="B79" s="22"/>
      <c r="C79" s="35">
        <v>2</v>
      </c>
      <c r="D79" s="38">
        <v>-8.4999999999999937E-2</v>
      </c>
    </row>
    <row r="80" spans="1:4" ht="12.75" customHeight="1" x14ac:dyDescent="0.2">
      <c r="A80" s="25" t="s">
        <v>485</v>
      </c>
      <c r="B80" s="22"/>
      <c r="C80" s="35">
        <v>116</v>
      </c>
      <c r="D80" s="38">
        <v>-8.2489861420096483E-2</v>
      </c>
    </row>
    <row r="81" spans="1:4" ht="12.75" customHeight="1" x14ac:dyDescent="0.2">
      <c r="A81" s="25" t="s">
        <v>486</v>
      </c>
      <c r="B81" s="22"/>
      <c r="C81" s="35">
        <v>1</v>
      </c>
      <c r="D81" s="38">
        <v>1.0000000000000009E-2</v>
      </c>
    </row>
    <row r="82" spans="1:4" ht="12.75" customHeight="1" x14ac:dyDescent="0.2">
      <c r="A82" s="25" t="s">
        <v>487</v>
      </c>
      <c r="B82" s="22"/>
      <c r="C82" s="35">
        <v>6</v>
      </c>
      <c r="D82" s="38">
        <v>1.0063194444444445</v>
      </c>
    </row>
    <row r="83" spans="1:4" ht="12.75" customHeight="1" x14ac:dyDescent="0.2">
      <c r="A83" s="26" t="s">
        <v>488</v>
      </c>
      <c r="B83" s="22"/>
      <c r="C83" s="36">
        <v>5</v>
      </c>
      <c r="D83" s="39">
        <v>1.18759375</v>
      </c>
    </row>
    <row r="87" spans="1:4" ht="12.75" customHeight="1" x14ac:dyDescent="0.2">
      <c r="A87" s="27" t="s">
        <v>233</v>
      </c>
      <c r="B87" s="27" t="s">
        <v>457</v>
      </c>
    </row>
    <row r="88" spans="1:4" ht="12.75" customHeight="1" x14ac:dyDescent="0.2">
      <c r="A88" s="27" t="s">
        <v>491</v>
      </c>
      <c r="B88" s="28">
        <v>0.3125</v>
      </c>
    </row>
    <row r="89" spans="1:4" ht="12.75" customHeight="1" x14ac:dyDescent="0.2">
      <c r="A89" s="27" t="s">
        <v>492</v>
      </c>
      <c r="B89" s="28">
        <v>0.29062500000000002</v>
      </c>
    </row>
    <row r="90" spans="1:4" ht="12.75" customHeight="1" x14ac:dyDescent="0.2">
      <c r="A90" s="27" t="s">
        <v>495</v>
      </c>
      <c r="B90" s="28">
        <v>0.25</v>
      </c>
    </row>
    <row r="91" spans="1:4" ht="12.75" customHeight="1" x14ac:dyDescent="0.2">
      <c r="A91" s="27" t="s">
        <v>494</v>
      </c>
      <c r="B91" s="28">
        <v>0.10625</v>
      </c>
    </row>
    <row r="92" spans="1:4" ht="12.75" customHeight="1" x14ac:dyDescent="0.2">
      <c r="A92" s="27" t="s">
        <v>490</v>
      </c>
      <c r="B92" s="28">
        <v>2.8125000000000001E-2</v>
      </c>
    </row>
    <row r="93" spans="1:4" ht="12.75" customHeight="1" x14ac:dyDescent="0.2">
      <c r="A93" s="27" t="s">
        <v>493</v>
      </c>
      <c r="B93" s="28">
        <v>1.2500000000000001E-2</v>
      </c>
    </row>
  </sheetData>
  <sortState ref="A60:D83">
    <sortCondition ref="D72"/>
  </sortState>
  <pageMargins left="0.75" right="0.75" top="1" bottom="1" header="0.5" footer="0.5"/>
  <pageSetup paperSize="9" orientation="portrait" horizontalDpi="300" verticalDpi="300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Datos</vt:lpstr>
      <vt:lpstr>Analisis</vt:lpstr>
      <vt:lpstr>Datos</vt:lpstr>
      <vt:lpstr>Proveedor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Miguel Lederkremer</cp:lastModifiedBy>
  <dcterms:created xsi:type="dcterms:W3CDTF">2010-09-15T19:50:21Z</dcterms:created>
  <dcterms:modified xsi:type="dcterms:W3CDTF">2010-09-23T21:34:22Z</dcterms:modified>
</cp:coreProperties>
</file>